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Server\Stari server\Work\OPCINA SIRAC - UPRAVA\ZAJEDNIČKO\2022. GODINA\"/>
    </mc:Choice>
  </mc:AlternateContent>
  <xr:revisionPtr revIDLastSave="0" documentId="13_ncr:1_{3D081DF9-963F-44A4-876F-93EECEE31022}" xr6:coauthVersionLast="47" xr6:coauthVersionMax="47" xr10:uidLastSave="{00000000-0000-0000-0000-000000000000}"/>
  <bookViews>
    <workbookView xWindow="-120" yWindow="-120" windowWidth="29040" windowHeight="15840" xr2:uid="{6E8E6274-1612-4B5C-A6A1-808A60F009F9}"/>
  </bookViews>
  <sheets>
    <sheet name="na dan 31.12.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8" i="1" l="1"/>
  <c r="G143" i="1"/>
  <c r="G116" i="1"/>
  <c r="F115" i="1"/>
  <c r="G115" i="1" s="1"/>
  <c r="F112" i="1"/>
  <c r="G61" i="1"/>
  <c r="G72" i="1"/>
  <c r="F45" i="1"/>
  <c r="G45" i="1" s="1"/>
  <c r="G25" i="1"/>
  <c r="G24" i="1"/>
  <c r="G55" i="1"/>
  <c r="G54" i="1"/>
  <c r="G30" i="1"/>
  <c r="G22" i="1"/>
  <c r="G28" i="1"/>
  <c r="G31" i="1"/>
</calcChain>
</file>

<file path=xl/sharedStrings.xml><?xml version="1.0" encoding="utf-8"?>
<sst xmlns="http://schemas.openxmlformats.org/spreadsheetml/2006/main" count="1574" uniqueCount="649">
  <si>
    <t>Rbr</t>
  </si>
  <si>
    <t>Vrsta Ugovora</t>
  </si>
  <si>
    <t>KLASA</t>
  </si>
  <si>
    <t>Neto iznos</t>
  </si>
  <si>
    <t>Bruto iznos</t>
  </si>
  <si>
    <t>Razdoblje na koje
je sklopljen</t>
  </si>
  <si>
    <t>Subjekt</t>
  </si>
  <si>
    <t>Datum
izvršenja</t>
  </si>
  <si>
    <t>Plaćanje iz
proračuna
(da/ne)</t>
  </si>
  <si>
    <t>Drugi izvor financiranja</t>
  </si>
  <si>
    <t>Datum
sklapanja</t>
  </si>
  <si>
    <t>Dio PJN</t>
  </si>
  <si>
    <t>Predmet Ugovora</t>
  </si>
  <si>
    <t>1.</t>
  </si>
  <si>
    <t xml:space="preserve">I. Dodatak Ugovora o radovima na rekonstrukciji arhive i vijećnice u upravnoj zgradi Općine Sirač </t>
  </si>
  <si>
    <t xml:space="preserve">rekonstrukcija arhive i vijećnice u upravnoj zgradi Općine Sirač </t>
  </si>
  <si>
    <t>14.01.2022.</t>
  </si>
  <si>
    <t>360-01/21-01/1</t>
  </si>
  <si>
    <t xml:space="preserve"> -</t>
  </si>
  <si>
    <t>Deming d.o.o.</t>
  </si>
  <si>
    <t>26.01.2022.</t>
  </si>
  <si>
    <t>da</t>
  </si>
  <si>
    <t>Ugovor o obavljanju usluga certificiranja za poslovne subjekte</t>
  </si>
  <si>
    <t>usluga certificiranja</t>
  </si>
  <si>
    <t>sukladno važenju 
certifikata</t>
  </si>
  <si>
    <t>FINA</t>
  </si>
  <si>
    <t>ne</t>
  </si>
  <si>
    <t>2.</t>
  </si>
  <si>
    <t>19.01.2022.</t>
  </si>
  <si>
    <t>140-01/22-01/1</t>
  </si>
  <si>
    <t>sukladno cjeniku usluga</t>
  </si>
  <si>
    <t>Ugovor o sufinanciranju rada Razvojne agencije Daruvar br. 03/2022</t>
  </si>
  <si>
    <t>01.02.2022.</t>
  </si>
  <si>
    <t>402-03/22-01/1</t>
  </si>
  <si>
    <t>od 01.02.2022. 
do 31.01.2023.</t>
  </si>
  <si>
    <t>Razvojna agencija Daruvar</t>
  </si>
  <si>
    <t>31.01.2023.</t>
  </si>
  <si>
    <t>3.</t>
  </si>
  <si>
    <t>Ugovor o pružanju pravne pomoći</t>
  </si>
  <si>
    <t>pružanje pravne pomoći</t>
  </si>
  <si>
    <t>Odvjetnica Zvjezdana Drašner</t>
  </si>
  <si>
    <t>4.</t>
  </si>
  <si>
    <t>24.01.2022.</t>
  </si>
  <si>
    <t>701-01/22-01/1</t>
  </si>
  <si>
    <t>do 31.12.2022.</t>
  </si>
  <si>
    <t>31.12.2022.</t>
  </si>
  <si>
    <t>31.01.2022.</t>
  </si>
  <si>
    <t>Ugovor broj 10/22</t>
  </si>
  <si>
    <t>nabava i izvršenje radijskih usluga</t>
  </si>
  <si>
    <t>614-01/22-01/1</t>
  </si>
  <si>
    <t>Radio Daruvar d.o.o.</t>
  </si>
  <si>
    <t>Rješenje o prijmu u službu</t>
  </si>
  <si>
    <t xml:space="preserve">Rješenje o rasporedu </t>
  </si>
  <si>
    <t xml:space="preserve"> neodređeno </t>
  </si>
  <si>
    <t>5.</t>
  </si>
  <si>
    <t>6.</t>
  </si>
  <si>
    <t>7.</t>
  </si>
  <si>
    <t>prijam u službu na radno mjesto Viši stručni suradnik za razvojne projekte - Voditelj društvenog doma Šibovac</t>
  </si>
  <si>
    <t>05.01.2022.</t>
  </si>
  <si>
    <t>112-02/21-01/2</t>
  </si>
  <si>
    <t>Željka Horina</t>
  </si>
  <si>
    <t>raspored na radno mjesto Viši stručni suradnik za razvojne projekte - Voditelj društvenog doma Šibovac</t>
  </si>
  <si>
    <t>06.01.2022.</t>
  </si>
  <si>
    <t>100% plaće radnog mjesta Viši stručni suradnik za razvojne projekte (3.800,00x2,25)</t>
  </si>
  <si>
    <t>8.</t>
  </si>
  <si>
    <t>Ugovor o kapitalnoj pomoći</t>
  </si>
  <si>
    <t>20.01.2022.</t>
  </si>
  <si>
    <t>402-04/22-01/1</t>
  </si>
  <si>
    <t>financijska pomoć za nabavu rabljenog navalnog vatrogasnog vozila</t>
  </si>
  <si>
    <t>DVD Sirač</t>
  </si>
  <si>
    <t>9.</t>
  </si>
  <si>
    <t>Ugovor o obavljanju poslova stručnog nadzora</t>
  </si>
  <si>
    <t>usluge stručnog nadzora na radovima rekonstrukcije - dogradnja i nadogradnja Društvenog doma Kip - završna faza</t>
  </si>
  <si>
    <t>11.02.2022.</t>
  </si>
  <si>
    <t>361-01/22-01/1</t>
  </si>
  <si>
    <t>Daing d.o.o. Daruvar</t>
  </si>
  <si>
    <t>Popis sklopljenih ugovora na dan 31.12.2022. godine</t>
  </si>
  <si>
    <t>do završetka radova</t>
  </si>
  <si>
    <t>10.</t>
  </si>
  <si>
    <t>Ugovor o tekućoj pomoći</t>
  </si>
  <si>
    <t>Pučko otvoreno učilište Daruvar</t>
  </si>
  <si>
    <t>od 01.01.2022. 
do 31.12.2022.</t>
  </si>
  <si>
    <t>402-04/22-01/8</t>
  </si>
  <si>
    <t>22.02.2022.</t>
  </si>
  <si>
    <t>tekuća pomoć namijenjena za troškove redovnog rada Mažoretkinja grada Daruvara</t>
  </si>
  <si>
    <t>Anex Ugovoru 001/2022</t>
  </si>
  <si>
    <t>nastup Danijele Martinović na manifestaciji Dani šljiva i rakije dana 03.09.2022.</t>
  </si>
  <si>
    <t>24.03.2022.</t>
  </si>
  <si>
    <t>610-01/22-01/3</t>
  </si>
  <si>
    <t>03.09.2022.</t>
  </si>
  <si>
    <t>LUPO MUSIC d.o.o.</t>
  </si>
  <si>
    <t>11.</t>
  </si>
  <si>
    <t>12.</t>
  </si>
  <si>
    <t>Ugovor o darovanju</t>
  </si>
  <si>
    <t>13.</t>
  </si>
  <si>
    <t>Ugovor o sufinanciranju boravka djeteta u Dječjem vrtiću "Vladimir Nazor" Daruvar</t>
  </si>
  <si>
    <t>sufinanciranje boravka djeteta u jasličkoj skupini</t>
  </si>
  <si>
    <t>18.02.2022.</t>
  </si>
  <si>
    <t>601-01/22-01/3</t>
  </si>
  <si>
    <t>od dana polaska djeteta u vrtić i traje sve dok dijete bude polaznik  vrtića odnosno dok ne napuni tri godine starosti</t>
  </si>
  <si>
    <t>Grad Daruvar</t>
  </si>
  <si>
    <t>Ugovor o prijevozu osoba</t>
  </si>
  <si>
    <t>prijevoz predškolske djece</t>
  </si>
  <si>
    <t>01.03.2022.</t>
  </si>
  <si>
    <t>601-02/22-01/1</t>
  </si>
  <si>
    <t>1,50 kn po km</t>
  </si>
  <si>
    <t>Adriana Lukaš</t>
  </si>
  <si>
    <t>31.05.2022.</t>
  </si>
  <si>
    <t>14.</t>
  </si>
  <si>
    <t>15.</t>
  </si>
  <si>
    <t>400,00 kn po danu</t>
  </si>
  <si>
    <t>SSP Obrt za prijevoz putnika
 vl. Matija Šafar</t>
  </si>
  <si>
    <t>darovanje k.č.br. 57/1 voćnjak u mjestu za izgradnju pomoćne prostorije uz igralište</t>
  </si>
  <si>
    <t>18.03.2022.</t>
  </si>
  <si>
    <t>371-01/21-01/3</t>
  </si>
  <si>
    <t>Osnovna škola Sirač</t>
  </si>
  <si>
    <t>-</t>
  </si>
  <si>
    <t>od 01.03.2022.
do 31.05.2022.</t>
  </si>
  <si>
    <t>16.</t>
  </si>
  <si>
    <t>Ugovor o korištenju proračunskih sredstava</t>
  </si>
  <si>
    <t xml:space="preserve">financiranje vatrogasne djelatnosti </t>
  </si>
  <si>
    <t>10.01.2022.</t>
  </si>
  <si>
    <t>402-04/22-01/5</t>
  </si>
  <si>
    <t xml:space="preserve">Vatrogasna zajednica Općine Sirač </t>
  </si>
  <si>
    <t>17.</t>
  </si>
  <si>
    <t>usluge stručnog nadzora na radovima adaptacije mrtvačnice u Siraču</t>
  </si>
  <si>
    <t>06.05.2022.</t>
  </si>
  <si>
    <t>18.</t>
  </si>
  <si>
    <t>Ugovor o poslovnoj suradnji</t>
  </si>
  <si>
    <t>oglašavanje u listu 043 Bjelovarsko-bilogorskom vjesniku</t>
  </si>
  <si>
    <t>26.04.2022.</t>
  </si>
  <si>
    <t>od 01.04.2022. 
do 31.12.2022.</t>
  </si>
  <si>
    <t>Smart Content d.o.o.</t>
  </si>
  <si>
    <t>19.</t>
  </si>
  <si>
    <t>Ugovor o financijskoj pomoći</t>
  </si>
  <si>
    <t>sanacija električne instalacije u prostoru dječjeg vrtića</t>
  </si>
  <si>
    <t>21.03.2022.</t>
  </si>
  <si>
    <t>601-02/22-01/2</t>
  </si>
  <si>
    <t>od 21.03.2022. 
do 31.12.2022.</t>
  </si>
  <si>
    <t>20.</t>
  </si>
  <si>
    <t>Ugovor o radovima na asfaltiranju staza na mjesnom groblju u Siraču</t>
  </si>
  <si>
    <t>izvođenje radova asfaltiranja staza na mjesnom groblju u Siraču</t>
  </si>
  <si>
    <t>23.03.2022.</t>
  </si>
  <si>
    <t>360-01/20-01/7</t>
  </si>
  <si>
    <t>od 21.03.2022. 
do 21.06.2022.</t>
  </si>
  <si>
    <t>Ceste Požega</t>
  </si>
  <si>
    <t>21.06.2022.</t>
  </si>
  <si>
    <t>Ugovor o financiranju broj 09-F-R-0141/22-07</t>
  </si>
  <si>
    <t>financiranje projekta Adaptacija mrtvačnice u Siraču</t>
  </si>
  <si>
    <t>05.05.2022.</t>
  </si>
  <si>
    <t>361-01/22-01/2</t>
  </si>
  <si>
    <t>od 01.01.2022.
do 31.12.2023.</t>
  </si>
  <si>
    <t>31.12.2023.</t>
  </si>
  <si>
    <t>Ugovor o obavljanju poslova skloništa za životinje br. 25/22</t>
  </si>
  <si>
    <t xml:space="preserve">obavljanje poslova skloništa za životnije </t>
  </si>
  <si>
    <t>01.06.2022.</t>
  </si>
  <si>
    <t>od 01.06.2022.
do 01.06.2023.</t>
  </si>
  <si>
    <t>Veterinarska stanica Pakrac d.o.o.</t>
  </si>
  <si>
    <t>01.06.2023.</t>
  </si>
  <si>
    <t>Ugovor o financiranju broj 09-F-R-0050/22-07</t>
  </si>
  <si>
    <t>financiranje projekta Završna faza rekonstrukcije Društvenog doma u Kipu</t>
  </si>
  <si>
    <t>21.04.2022.</t>
  </si>
  <si>
    <t>od 01.01.2022.
do 31.12.2022.</t>
  </si>
  <si>
    <t>Turistička zajednica Bjelovarsko-bilogorske županije</t>
  </si>
  <si>
    <t>Ugovor ev.br. 4</t>
  </si>
  <si>
    <t>financijska potpora događanju Dani šljive i rakije u Siraču 2022.</t>
  </si>
  <si>
    <t>10.05.2022.</t>
  </si>
  <si>
    <t>Ugovor (reg. broj 2022/012631) za sufinanciranje razvoja pametnih i održivih rješenja i usluga</t>
  </si>
  <si>
    <t>21.</t>
  </si>
  <si>
    <t>22.</t>
  </si>
  <si>
    <t>23.</t>
  </si>
  <si>
    <t>24.</t>
  </si>
  <si>
    <t>25.</t>
  </si>
  <si>
    <t>11.05.2022.</t>
  </si>
  <si>
    <t>Fond za zaštitu okoliša i energetsku učinkovitost</t>
  </si>
  <si>
    <t>26.</t>
  </si>
  <si>
    <t>Ugovor o radu</t>
  </si>
  <si>
    <t>13.06.2022.</t>
  </si>
  <si>
    <t>112-01/22-01/2</t>
  </si>
  <si>
    <t>od 13.06.2022.
do 12.12.2022.</t>
  </si>
  <si>
    <t>12.12.2022.</t>
  </si>
  <si>
    <t>obavljanje komunalnih poslova za koje nije potrebna kvalifikacija, a odnose se na revitalizaciju i uređenje javnih površina</t>
  </si>
  <si>
    <t xml:space="preserve">min. plaća mjesečno </t>
  </si>
  <si>
    <t>Gordana Panifer</t>
  </si>
  <si>
    <t>27.</t>
  </si>
  <si>
    <t>Ugovor o korištenju sredstava za sufinanciranje zimske službe na nerazvrstanim cestama iz izvora sredstava Hrvatskih cesta d.o.o. u 2022. godini</t>
  </si>
  <si>
    <t xml:space="preserve">sufinanciranje zimske službe </t>
  </si>
  <si>
    <t>Hrvatske ceste d.o.o.</t>
  </si>
  <si>
    <t xml:space="preserve">obavljanje poslova skloništa za životinje </t>
  </si>
  <si>
    <t>rezervacija mjesečno 
900,00 kn + troškovi pojedinih usluga prema cjeniku</t>
  </si>
  <si>
    <t>28.</t>
  </si>
  <si>
    <t>31.05.2023.</t>
  </si>
  <si>
    <t>29.</t>
  </si>
  <si>
    <t>Ugovor o djelu</t>
  </si>
  <si>
    <t>poslovi uređivanja, medijske pripreme i obrade, vođenje i modeliranje svečanog obilježavanja 30. obljetnice Dana Općine Sirač 2022. godine</t>
  </si>
  <si>
    <t>24.05.2022.</t>
  </si>
  <si>
    <t>112-07/22-01/1</t>
  </si>
  <si>
    <t>21.05.2022. i 
26.05.2022.</t>
  </si>
  <si>
    <t>Aneks Ugovora o radovima na rekonstrukciji postojećeg nogostupa u Kipu</t>
  </si>
  <si>
    <t>30.</t>
  </si>
  <si>
    <t>360-01/21-01/2</t>
  </si>
  <si>
    <t>od 24.05.2022. 
do 24.06.2022.</t>
  </si>
  <si>
    <t>Ceste d.d.</t>
  </si>
  <si>
    <t>24.06.2022.</t>
  </si>
  <si>
    <t>radovi na rekonstrukciji postojećeg nogostupa u Kipu</t>
  </si>
  <si>
    <t>Aneks Ugovor o zastupanju</t>
  </si>
  <si>
    <t>02.05.2022.</t>
  </si>
  <si>
    <t>Odvjetnik Josip-Saša Banić</t>
  </si>
  <si>
    <t>363-01/22-01/4</t>
  </si>
  <si>
    <t>614-01/22-01/2</t>
  </si>
  <si>
    <t>32.</t>
  </si>
  <si>
    <t>610-01/22-01/2</t>
  </si>
  <si>
    <t>402-07/21-01/5</t>
  </si>
  <si>
    <t>Ugovor o donaciji</t>
  </si>
  <si>
    <t>organizacija manifestacije "Dani šljiva i rakija 2022."</t>
  </si>
  <si>
    <t>10.08.2022.</t>
  </si>
  <si>
    <t>610-01/22-01/17</t>
  </si>
  <si>
    <t>Dubravac d.o.o.</t>
  </si>
  <si>
    <t>33.</t>
  </si>
  <si>
    <t>03.08.2022.</t>
  </si>
  <si>
    <t>Voće Pavičić d.o.o.</t>
  </si>
  <si>
    <t>34.</t>
  </si>
  <si>
    <t>Ugovor o autorskom djelu</t>
  </si>
  <si>
    <t>nastup dana 03. rujna 2022. godine u sklopu Dana šljiva i rakija u Siraču u vremenu od 22:30-02:00 sati</t>
  </si>
  <si>
    <t>14.07.2022.</t>
  </si>
  <si>
    <t>610-01/22-01/20</t>
  </si>
  <si>
    <t>Milan Novaković</t>
  </si>
  <si>
    <t>35.</t>
  </si>
  <si>
    <t>36.</t>
  </si>
  <si>
    <t>Ugovor o jednokratnoj dodjeli financijskih sredstava za javne potrebe Općine Sirač u 2022. godini</t>
  </si>
  <si>
    <t>za projekt "Zaštita potrošača i potrošačkih prava"</t>
  </si>
  <si>
    <t>26.07.2022.</t>
  </si>
  <si>
    <t>402-02/22-01/5</t>
  </si>
  <si>
    <t>Udruga za zaštitu potrošača Bjelovarsko-bilogorske županije</t>
  </si>
  <si>
    <t>37.</t>
  </si>
  <si>
    <t>Krajcer d.o.o.</t>
  </si>
  <si>
    <t>38.</t>
  </si>
  <si>
    <t>"Šafar" prijevozničko-trgovački obrt</t>
  </si>
  <si>
    <t>09.08.2022.</t>
  </si>
  <si>
    <t>39.</t>
  </si>
  <si>
    <t>SSP, obrt za prijevoz putnika</t>
  </si>
  <si>
    <t>40.</t>
  </si>
  <si>
    <t>nabava rabljenih vatrogasnih auto ljestvi</t>
  </si>
  <si>
    <t>12.07.2022.</t>
  </si>
  <si>
    <t>Javna vatrogasna postrojba grada Daruvara</t>
  </si>
  <si>
    <t>402-04/22-01/22</t>
  </si>
  <si>
    <t>41.</t>
  </si>
  <si>
    <t>Veterinarska stanica Daruvar d.o.o.</t>
  </si>
  <si>
    <t>01.08.2022.</t>
  </si>
  <si>
    <t>42.</t>
  </si>
  <si>
    <t>Ugovor o sufinanciranju manifestacije</t>
  </si>
  <si>
    <t>Turistička zajednica Daruvar-Papuk</t>
  </si>
  <si>
    <t>sufinanciranje manifestacije Dani šljiva i rakija u Siraču</t>
  </si>
  <si>
    <t>43.</t>
  </si>
  <si>
    <t>Kufner grupa d.o.o.</t>
  </si>
  <si>
    <t>44.</t>
  </si>
  <si>
    <t>45.</t>
  </si>
  <si>
    <t>Daing d.o.o.</t>
  </si>
  <si>
    <t>Kamen Sirač d.d.</t>
  </si>
  <si>
    <t>46.</t>
  </si>
  <si>
    <t>Agros, Trgovački obrt, vl. Ozren Stojčević</t>
  </si>
  <si>
    <t>47.</t>
  </si>
  <si>
    <t>Kumal S d.o.o.</t>
  </si>
  <si>
    <t>48.</t>
  </si>
  <si>
    <t>Sanitacija Osijek d.d.</t>
  </si>
  <si>
    <t>49.</t>
  </si>
  <si>
    <t>Ugovor o pružanju poštanskih usluga</t>
  </si>
  <si>
    <t>pružanje poštanskih usluga</t>
  </si>
  <si>
    <t>HP - Hrvatska pošta d.d.</t>
  </si>
  <si>
    <t>50.</t>
  </si>
  <si>
    <t>25.07.2022.</t>
  </si>
  <si>
    <t>provođenje programa/projekta Festival limenih glazbi FLIG 2022</t>
  </si>
  <si>
    <t>402-04/22-01/24</t>
  </si>
  <si>
    <t>031-05/22-01/1</t>
  </si>
  <si>
    <t>51.</t>
  </si>
  <si>
    <t>Ugovor broj: 00075 o implementaciji izmjena informacijskog sustava "MunicipalSoft"</t>
  </si>
  <si>
    <t>implementacija izmjena, obuka korisnika za rad te pružanje usluge podrške i održavanja integralnog informacijskog sustava proračuna MunicipalSoft za jedinice lokalne samouprave, proračunske i izvanproračunske korisnike te neprofitne organizacije zbog uvođenja eura kao službene valute u Republici Hrvatskoj</t>
  </si>
  <si>
    <t>Municipal d.o.o.</t>
  </si>
  <si>
    <t>650-02/22-01/2</t>
  </si>
  <si>
    <t>21.07.2022.</t>
  </si>
  <si>
    <t>29.02.2024.</t>
  </si>
  <si>
    <t>od 18.07.2022.
do 29.02.2024.</t>
  </si>
  <si>
    <t>52.</t>
  </si>
  <si>
    <t>Ugovor broj: 00146 o implementaciji izmjena informacijskog sustava "MunicipalSoft"</t>
  </si>
  <si>
    <t>53.</t>
  </si>
  <si>
    <t>Udruga osoba s intelektualnim teškoćama i njihovih obitelji "Korak dalje" Daruvar</t>
  </si>
  <si>
    <t>04.07.2022.</t>
  </si>
  <si>
    <t>za program/projekt "Daruvar Cup of Joy"</t>
  </si>
  <si>
    <t>54.</t>
  </si>
  <si>
    <t>22.08.2022.</t>
  </si>
  <si>
    <t>Autoservis Nestinger, automehaničarski obrt, vl. Josip Nestinger</t>
  </si>
  <si>
    <t>55.</t>
  </si>
  <si>
    <t>Ceste Požega d.o.o.</t>
  </si>
  <si>
    <t>56.</t>
  </si>
  <si>
    <t>Horvat d.o.o.</t>
  </si>
  <si>
    <t>57.</t>
  </si>
  <si>
    <t>Sirovina d.o.o.</t>
  </si>
  <si>
    <t>58.</t>
  </si>
  <si>
    <t>GP Karlović d.o.o.</t>
  </si>
  <si>
    <t>59.</t>
  </si>
  <si>
    <t>Alfa d.o.o.</t>
  </si>
  <si>
    <t>60.</t>
  </si>
  <si>
    <t>61.</t>
  </si>
  <si>
    <t>24.08.2022.</t>
  </si>
  <si>
    <t>Građapromet d.o.o.</t>
  </si>
  <si>
    <t>62.</t>
  </si>
  <si>
    <t>23.08.2022.</t>
  </si>
  <si>
    <t>Multimedia I d.o.o.</t>
  </si>
  <si>
    <t>63.</t>
  </si>
  <si>
    <t>64.</t>
  </si>
  <si>
    <t>Vodoprivreda Daruvar d.d.</t>
  </si>
  <si>
    <t>65.</t>
  </si>
  <si>
    <t>GEO MS j.d.o.o.</t>
  </si>
  <si>
    <t>66.</t>
  </si>
  <si>
    <t>Ekonomska cijena boravka po djetetu mjesečno iznosi 1.600,00 kn. Općina Sirač plaća mjesečno na ime sufinanciranja boravka djeteta iznos koji je razlika iznosa plaćanja 
roditelja/korisnika do pune ekonomske cijene, a najviše do iznosa od 1.120,00 kn</t>
  </si>
  <si>
    <t>odvjetničke usluge zastupanja Općine Sirač u postupku ostvarenja naknade za pravo puta na temelju dopunskog rješenja HAKOM-a</t>
  </si>
  <si>
    <t>18.08.2022.</t>
  </si>
  <si>
    <t>25.08.2022.</t>
  </si>
  <si>
    <t>26.08.2022.</t>
  </si>
  <si>
    <t>Europin d.o.o.</t>
  </si>
  <si>
    <t>29.08.2022.</t>
  </si>
  <si>
    <t xml:space="preserve">Toma keramika </t>
  </si>
  <si>
    <t>30.08.2022.</t>
  </si>
  <si>
    <t>S.M.J. obrt za zabavu vl. Rudi Berger</t>
  </si>
  <si>
    <t>02.09.2022.</t>
  </si>
  <si>
    <t>InterCal Croatia d.o.o.</t>
  </si>
  <si>
    <t>Seguro, obrt za zastupanje u osiguranju, vl. Sanja Žuger</t>
  </si>
  <si>
    <t>San-Met d.o.o.</t>
  </si>
  <si>
    <t>SMART HINT, obrt za savjetovanje i usluge, vl. Marijana Mitrović</t>
  </si>
  <si>
    <t>Elmo d.o.o.</t>
  </si>
  <si>
    <t>02.08.2022.</t>
  </si>
  <si>
    <t>19.08.2022.</t>
  </si>
  <si>
    <t>31.</t>
  </si>
  <si>
    <t>67.</t>
  </si>
  <si>
    <t>68.</t>
  </si>
  <si>
    <t>69.</t>
  </si>
  <si>
    <t>70.</t>
  </si>
  <si>
    <t>71.</t>
  </si>
  <si>
    <t>72.</t>
  </si>
  <si>
    <t>73.</t>
  </si>
  <si>
    <t>340-03/21-01/3</t>
  </si>
  <si>
    <t>344-01/17-01/2</t>
  </si>
  <si>
    <t>08.06.2022.</t>
  </si>
  <si>
    <t>do ispunjenja svih međusobnih prava i obveza</t>
  </si>
  <si>
    <t>do kraja 2022. godine</t>
  </si>
  <si>
    <t>na razdoblje od jedne godine</t>
  </si>
  <si>
    <t>5 dana od dana potpisa ugovora</t>
  </si>
  <si>
    <t>rujan 2022.</t>
  </si>
  <si>
    <t>19.08.2023.</t>
  </si>
  <si>
    <t>Ministarstvo prostornoga uređenja, graditeljstva i državne imovine</t>
  </si>
  <si>
    <t>Ministarstvo regionalnoga razvoja i fondova Europske unije</t>
  </si>
  <si>
    <t>Lidija Premec</t>
  </si>
  <si>
    <t>sufinanciranju rada</t>
  </si>
  <si>
    <t>74.</t>
  </si>
  <si>
    <t>08.09.2022.</t>
  </si>
  <si>
    <t>Frizerski salon "Lucija", vl. Valerija Ajman</t>
  </si>
  <si>
    <t>Ugovor o kupoprodaji nekretnine</t>
  </si>
  <si>
    <t xml:space="preserve">kupnja k.č.br. 2823 k.o. Sirač </t>
  </si>
  <si>
    <t>940-01/21-01/7</t>
  </si>
  <si>
    <t>Mario Krajcer</t>
  </si>
  <si>
    <t>Gabrijela Šafar</t>
  </si>
  <si>
    <t xml:space="preserve">kupnja k.č.br. 2755 k.o. Sirač </t>
  </si>
  <si>
    <t>363-01/22-01/3</t>
  </si>
  <si>
    <t>Ugovor o opskrbi krajnjeg kupca broj O-22-2405</t>
  </si>
  <si>
    <t>HEP - OPSKRBA d.o.o.</t>
  </si>
  <si>
    <t>opskrba električnom energijom</t>
  </si>
  <si>
    <t>prema ugovorenom cjeniku</t>
  </si>
  <si>
    <t>75.</t>
  </si>
  <si>
    <t>76.</t>
  </si>
  <si>
    <t>77.</t>
  </si>
  <si>
    <t>Filipin Jasna</t>
  </si>
  <si>
    <t>01.06.2021.</t>
  </si>
  <si>
    <t>UP/I-363-02/22-01/12</t>
  </si>
  <si>
    <t xml:space="preserve">kupnja k.č.br. 1516 i 1604 k.o. Sirač </t>
  </si>
  <si>
    <t>Ugovor o obavljanju poslova stručnog nadzora broj: 04/22.</t>
  </si>
  <si>
    <t>poslovi stručnog nadzora na radovima uređenja staza na groblju Sirač</t>
  </si>
  <si>
    <t>Ugovor o obavljanju poslova stručnog nadzora broj: 08/22.</t>
  </si>
  <si>
    <t>poslovi stručnog nadzora na radovima rekonstrukcije postojećeg nogostupa u Kipu - I etapa</t>
  </si>
  <si>
    <t>08.04.2022.</t>
  </si>
  <si>
    <t>dodjela financijskih sredstava</t>
  </si>
  <si>
    <t>Hrvatska gorska služba spašavanja Stanica Bjelovar</t>
  </si>
  <si>
    <t>Ugovor o izravnoj dodjeli financijskih sredstava za financiranje djelatnosti Hrvatske gorske službe spašavanja Stanica Bjelovar u 2022. godini</t>
  </si>
  <si>
    <t>kupnja k.č.br. 922 i 935 k.o. Borki</t>
  </si>
  <si>
    <t>27.01.2020.</t>
  </si>
  <si>
    <t>Ugovor o obavljanju poslova stručnog nadzora broj: 09/22.</t>
  </si>
  <si>
    <t>nabava knjiga za bogoslužje i uređenje okoliša pravoslavne crkve u Bijeloj</t>
  </si>
  <si>
    <t>402-01/22-01/21</t>
  </si>
  <si>
    <t>Srpska pravoslavna crkva u Hrvatskoj, Eparhija slavonska, Crkvena općina Bijela</t>
  </si>
  <si>
    <t>Ugovor o dodjeli financijskih sredstava</t>
  </si>
  <si>
    <t>financiranje projekta "Sport, ekologija, zdravlje"</t>
  </si>
  <si>
    <t>08.07.2022.</t>
  </si>
  <si>
    <t>402-02/22-01/2</t>
  </si>
  <si>
    <t>Športsko ribolovno društvo "Pastrva"</t>
  </si>
  <si>
    <t>Ugovor o poslovno tehničkoj suradnji</t>
  </si>
  <si>
    <t>koordinacija sa općinom, mjesečno izvještavanje o aktualnim i novim natječajima, izrada natječajne dokumentacije, provedba nabava i projekata</t>
  </si>
  <si>
    <t>039-01/22-01/1</t>
  </si>
  <si>
    <t>do opoziva</t>
  </si>
  <si>
    <t>Level project d.o.o.</t>
  </si>
  <si>
    <t>financiranje projekta "Njegovanje i popularizacija folkolrne tradicije"</t>
  </si>
  <si>
    <t>402-02/22-01/3</t>
  </si>
  <si>
    <t>Kulturno-umjetničko društvo "Kamen"</t>
  </si>
  <si>
    <t>financiranje projekta "Streljaštvo - sport koji pogađa"</t>
  </si>
  <si>
    <t>Streljačko društvo "Pobjeda" Sirač</t>
  </si>
  <si>
    <t>financiranje projekta "Jačanje kapaciteta udruge"</t>
  </si>
  <si>
    <t>402-02/22-01/4</t>
  </si>
  <si>
    <t>financiranje projekta "Unapređenje kvalitete života osoba starije životne dobi"</t>
  </si>
  <si>
    <t>Matica umirovljenika Općine Sirač</t>
  </si>
  <si>
    <t>financiranje projekta "Očuvanje vrijednosti proisteklih iz Domovinskog rata i skrb za hrvatske branitelje"</t>
  </si>
  <si>
    <t>Udruga hrvatskih dragovoljaca Domovinskog rata Bjelovarsko-bilogorske županije</t>
  </si>
  <si>
    <t>financiranje projekta "Rođeni za nogomet"</t>
  </si>
  <si>
    <t>Nogometni klub "Kamen" Sirač</t>
  </si>
  <si>
    <t>financiranje projekta "Uređenje vanjske ovojnice lovačkog doma"</t>
  </si>
  <si>
    <t>Lovačka udruga "Fazan"</t>
  </si>
  <si>
    <t>financiranje projekta "Jačanje kapaciteta Udruge HVIDR-a"</t>
  </si>
  <si>
    <t>Udruga HVIDR-a Daruvar</t>
  </si>
  <si>
    <t>financiranje projekta "Zajedno"</t>
  </si>
  <si>
    <t>Udruga osoba s invaliditetom Daruvar</t>
  </si>
  <si>
    <t>Ugovor o radovima na adaptaciji mrtvačnice u Siraču</t>
  </si>
  <si>
    <t>izvođenje radova na adaptaciji mrtvačnice u Siraču</t>
  </si>
  <si>
    <t>02.11.2022.</t>
  </si>
  <si>
    <t>Ugovor o zajmu</t>
  </si>
  <si>
    <t>za podmirenje troškova projekta "Poboljšanje energetskih svojstava zgrade vatrogasnog doma u Siraču"</t>
  </si>
  <si>
    <t>403-04/22-01/1</t>
  </si>
  <si>
    <t>Ugovor br. 2022/023901 o neposrednom sudjelovanju Fonda u sufinanciranju poticanja mjera odvojenog sakupljanja komunalnog otpada</t>
  </si>
  <si>
    <t>sufinanciranje poticanja mjera odvojenog sakupljanja komunalnog otpada</t>
  </si>
  <si>
    <t>od 02.08.2022.
do 02.11.2022.</t>
  </si>
  <si>
    <t>od 25.07.2022.
do 25.07.2023.</t>
  </si>
  <si>
    <t>25.07.2023.</t>
  </si>
  <si>
    <t>Udruga Nijemaca i Austrijanaca Sirač</t>
  </si>
  <si>
    <t>351-03/22-01/3</t>
  </si>
  <si>
    <t>402-04/22-01/14</t>
  </si>
  <si>
    <t>14.04.2022.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</si>
  <si>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</si>
  <si>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</si>
  <si>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</si>
  <si>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</si>
  <si>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</si>
  <si>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</si>
  <si>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</si>
  <si>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</si>
  <si>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</si>
  <si>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</si>
  <si>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</si>
  <si>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</si>
  <si>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</si>
  <si>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</si>
  <si>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</si>
  <si>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</si>
  <si>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</si>
  <si>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</si>
  <si>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</si>
  <si>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</si>
  <si>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</si>
  <si>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Ugovor o financiranju 09-F-I-0828/22-07</t>
  </si>
  <si>
    <t>Rekonstrukcija nerazvrstane ceste u naselju Kip</t>
  </si>
  <si>
    <t>18.10.2022.</t>
  </si>
  <si>
    <t>340-01/22-01/2</t>
  </si>
  <si>
    <t>od 01.01.2022. 
do 31.12.2023.</t>
  </si>
  <si>
    <t>99.</t>
  </si>
  <si>
    <t>13.10.2022.</t>
  </si>
  <si>
    <t>100.</t>
  </si>
  <si>
    <t>101.</t>
  </si>
  <si>
    <t>102.</t>
  </si>
  <si>
    <t>103.</t>
  </si>
  <si>
    <t>104.</t>
  </si>
  <si>
    <t>do izvršenja</t>
  </si>
  <si>
    <t>Ugovor o radovima na rekonstrukciji Društvenog doma u Kipu - završna faza</t>
  </si>
  <si>
    <t>izvođenje radova na rekonstrukciji Društvenog doma u Kipu - završna faza</t>
  </si>
  <si>
    <t>28.09.2022.</t>
  </si>
  <si>
    <t>od 28.09.2022.
do 28.12.2022.</t>
  </si>
  <si>
    <t>provođenje programa/projekta Mali sajam kazališta - Maska 2022</t>
  </si>
  <si>
    <t>12.09.2022.</t>
  </si>
  <si>
    <t>402-04/22-01/31</t>
  </si>
  <si>
    <t>poslovi uređivanja, medijske pripreme i obrade, vođenje i modeliranje kulturno-zabavne manifestacije Dani šljiva i rakija u Siraču 2022. godine</t>
  </si>
  <si>
    <t>610-01/22-01/34</t>
  </si>
  <si>
    <t>za 03.09.2022.</t>
  </si>
  <si>
    <t>poslovi ocjenjivanja pristiglih uzoraka pekmeza, džemova i namaza od šljiva i ostalog voća povodom manifestacije Dani šljiva i rakija 2022. godine</t>
  </si>
  <si>
    <t>610-01/22-01/27</t>
  </si>
  <si>
    <t>do 30.08.2022.</t>
  </si>
  <si>
    <t>Snježana Blažičko</t>
  </si>
  <si>
    <t>Matea Kušić</t>
  </si>
  <si>
    <t>Pelikan Krunoslav</t>
  </si>
  <si>
    <t>poslovi ocjenjivanja pristiglih uzoraka rakije i ostalih žestokih pića povodom manifestacije Dani šljiva i rakija 2022. godine</t>
  </si>
  <si>
    <t>27.08.2022.</t>
  </si>
  <si>
    <t>310-01/22-01/26</t>
  </si>
  <si>
    <t>do 28.08.2022.</t>
  </si>
  <si>
    <t>Vesna Jurak</t>
  </si>
  <si>
    <t>28.08.2022.</t>
  </si>
  <si>
    <t>Sahor Renata</t>
  </si>
  <si>
    <t>Krajnović Mirela</t>
  </si>
  <si>
    <t>Umjetnički ugovor o nastupu Krune Štrka s BestMan Bandom</t>
  </si>
  <si>
    <t>nastup Krune Štrka s BMB-om na "Danima šljiva i rakija u Siraču 2022"</t>
  </si>
  <si>
    <t>610-01/22-01/14</t>
  </si>
  <si>
    <t>Kruno Štrk</t>
  </si>
  <si>
    <t>za projekt "Poboljšanje energetskih svojstava zgrade vatrogasnog doma u Siraču"</t>
  </si>
  <si>
    <t>402-04/22-01/29</t>
  </si>
  <si>
    <t>Aneks Ugovora o radovima na asfaltiranju staza na mjesnom groblju u Siraču</t>
  </si>
  <si>
    <t>radovi na asfaltiranju staza na mjesnom groblju u Siraču</t>
  </si>
  <si>
    <t>23.06.2022.</t>
  </si>
  <si>
    <t>od 23.06.2022.
do 30.09.2022.</t>
  </si>
  <si>
    <t>30.09.2022.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</si>
  <si>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</si>
  <si>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</si>
  <si>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</si>
  <si>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</si>
  <si>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</si>
  <si>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</si>
  <si>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</si>
  <si>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</si>
  <si>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</si>
  <si>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</si>
  <si>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</si>
  <si>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</si>
  <si>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Ugovor o izvršenju poslova i zadaća iz područja sustava civilne zaštite, gospodarenja otpadom, zaštite od požara i djelovanja Općine u području prirodnih nepogoda</t>
  </si>
  <si>
    <t>izvršenje poslova i zadaća iz područja sustava civilne zaštite, gospodarenje otpadom, zaštita od požara i djelovanje Općine u području prirodnih nepogoda</t>
  </si>
  <si>
    <t>01.12.2022.</t>
  </si>
  <si>
    <t>024-01/22-01/3</t>
  </si>
  <si>
    <t>Od 01.12.2022. 
do 01.12.2023.</t>
  </si>
  <si>
    <t>Ustanova za obrazovanje odraslih za poslove zaštite osoba i imovine "DEFENSOR"</t>
  </si>
  <si>
    <t>01.12.2023.</t>
  </si>
  <si>
    <t>Ugovor o obavljanju poslova stručnog nadzora broj: 19/22.</t>
  </si>
  <si>
    <t>poslovi stručnog nadzora na radovima pojačanog održavanja na nerazvrstanoj cesti u Kipu na k.č. 77 k.o. Kip</t>
  </si>
  <si>
    <t>07.12.2022.</t>
  </si>
  <si>
    <t>pružanje usluga potpore i podrške starijim i/ili nemoćnim osobama radi provođenja programa "Zaželi - Program zapošljavanja žena - Faza III" projekta "Učim, radim, pomažem, faza III"</t>
  </si>
  <si>
    <t>112-01/22-01/3</t>
  </si>
  <si>
    <t>Snježana Filipin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</si>
  <si>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</si>
  <si>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</si>
  <si>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</si>
  <si>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</si>
  <si>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</si>
  <si>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</si>
  <si>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</si>
  <si>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</si>
  <si>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</si>
  <si>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</si>
  <si>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</si>
  <si>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</si>
  <si>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</si>
  <si>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</si>
  <si>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</si>
  <si>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</si>
  <si>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</si>
  <si>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</si>
  <si>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</si>
  <si>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</si>
  <si>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</si>
  <si>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</si>
  <si>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</si>
  <si>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</si>
  <si>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</si>
  <si>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</si>
  <si>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</si>
  <si>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</si>
  <si>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</si>
  <si>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</si>
  <si>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</si>
  <si>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</si>
  <si>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Europski socijalni fond - Operativni program Učinkoviti ljudski potencijali za financijsko razdoblje 2014.-2020.</t>
  </si>
  <si>
    <t>Jovanović Sanja</t>
  </si>
  <si>
    <t>Blažević Jasna</t>
  </si>
  <si>
    <t>Imširović Rajfa</t>
  </si>
  <si>
    <t>Rendić Petka</t>
  </si>
  <si>
    <t>Radulović Đurđica</t>
  </si>
  <si>
    <t>Kučera Libuška</t>
  </si>
  <si>
    <t>Jurić Slavka</t>
  </si>
  <si>
    <t>Ojdanić Ruža</t>
  </si>
  <si>
    <t>Tješinski Sanja</t>
  </si>
  <si>
    <t>Crnković Tabita</t>
  </si>
  <si>
    <t>Knežević Nevenka</t>
  </si>
  <si>
    <t>Heržmanek Nataša</t>
  </si>
  <si>
    <t>Panifer Gordana</t>
  </si>
  <si>
    <t>Sestrić Ružica</t>
  </si>
  <si>
    <t>Zvježina Helena</t>
  </si>
  <si>
    <t>Dušek Jasna</t>
  </si>
  <si>
    <t>Pelengić Monika</t>
  </si>
  <si>
    <t>Logar Monika</t>
  </si>
  <si>
    <t>Zeman Andrijana</t>
  </si>
  <si>
    <t>Tomić Snježana</t>
  </si>
  <si>
    <t>Žehaček Nataša</t>
  </si>
  <si>
    <t>Latinović Branka</t>
  </si>
  <si>
    <t>Karlović Marina</t>
  </si>
  <si>
    <t>Mušan Josipa</t>
  </si>
  <si>
    <t>Dodatak I. Ugovora o financiranju broj: 
09-F-R-0141/22-07 D1</t>
  </si>
  <si>
    <t>adaptacija mrtvačnice u Siraču</t>
  </si>
  <si>
    <t>21.11.2022.</t>
  </si>
  <si>
    <t>Aneks Ugovora</t>
  </si>
  <si>
    <t>25.11.2022.</t>
  </si>
  <si>
    <t>za korištenje aparata za vodu br. 44/2021
Društveni dom Šibovac</t>
  </si>
  <si>
    <t>GalOn Vode d.o.o.</t>
  </si>
  <si>
    <t>sufinanciranje projekta "Održavanje komunalne infrastrukture i poboljšanje komunalnog standarda Općine Sirač nabavkom traktroa i kranskog malčera"</t>
  </si>
  <si>
    <t>26.10.2022.</t>
  </si>
  <si>
    <t>Ugovor o cesiji JNU-12-2022/01</t>
  </si>
  <si>
    <t>usluga izrade projektne dokumentacije za proširenje vodoopskrbne mreže u naselju Sirač</t>
  </si>
  <si>
    <t>Ugovor o cesiji 14800-JNU-07-2-2021</t>
  </si>
  <si>
    <t>usluga novelacije dijela projekta sustava odvodnje otpadnih voda naselja Sirač</t>
  </si>
  <si>
    <t>Darkom vodoopskrba i odvodnja d.o.o.
Infraterra d.o.o.</t>
  </si>
  <si>
    <t>Ugovor o sufinanciranju br: SUF-JNU-12-2022-519</t>
  </si>
  <si>
    <t>usluga izrade projektne dokumentacije za proširenje vodoopskrbne mreže u naselju Sirač-spoj s industrijskim kompleksom: Kamen Sirač, Baumit i Intercall, L=2.250 m</t>
  </si>
  <si>
    <t>07.09.2022.</t>
  </si>
  <si>
    <t>Darkom vodoopskrba i odvodnja d.o.o.</t>
  </si>
  <si>
    <t>Ugovor o nabavi malčera</t>
  </si>
  <si>
    <t>nabava i isporuka malčera za potrebe komunalnih djelatnosti</t>
  </si>
  <si>
    <t>14.10.2022.</t>
  </si>
  <si>
    <t>406-02/22-01/2</t>
  </si>
  <si>
    <t>363-01/22-01/25</t>
  </si>
  <si>
    <t>363-01/22-01/6</t>
  </si>
  <si>
    <t>325-05/22-01/2</t>
  </si>
  <si>
    <t>RH 15%
ESF 85%</t>
  </si>
  <si>
    <t>Ugovor o dodjeli bespovratnih sredstava za projekte koji se financiraju iz Europskog socijalnog fonda u financijskom razdoblju 2014. - 2020. projekt "Učim, radim, pomažem, faza III" kodni broj UP.02.1.1.16.0454</t>
  </si>
  <si>
    <t>provedba projekta "Učim, radim, pomažem, faza III"</t>
  </si>
  <si>
    <t>8 mjeseci</t>
  </si>
  <si>
    <t>Hrvatski zavod za zapošljavanje</t>
  </si>
  <si>
    <t>Od 01.12.2023. 
do 31.05.2023.</t>
  </si>
  <si>
    <t>nabava i instalacija 4 autubusne solarne pametne stanice dužine 3 m te nabava i postavljanje 1 punionice za električne automobile</t>
  </si>
  <si>
    <t>potpora za zapošljavanje i samozapošljavanje</t>
  </si>
  <si>
    <t>RR obrt za usluge prijevoza vl. Adriana Lukaš</t>
  </si>
  <si>
    <t>Ugovor o dodjeli potpore za poticanje gospodarstva na području Općine Sirač Broj 4.1. 008</t>
  </si>
  <si>
    <t>29.12.2022.</t>
  </si>
  <si>
    <t>300-01/22-01/4</t>
  </si>
  <si>
    <t>3 godine</t>
  </si>
  <si>
    <t>potpora za nabavu i ugradnju strojeva i opreme</t>
  </si>
  <si>
    <t>Dantkom j.d.o.o.</t>
  </si>
  <si>
    <t>Ugovor o dodjeli potpore za poticanje gospodarstva na području Općine Sirač  Broj 1.2. 009</t>
  </si>
  <si>
    <t>potpora za pokretanje gospodarskih aktivnosti poduzetnika početnika</t>
  </si>
  <si>
    <t>Ligton d.o.o.</t>
  </si>
  <si>
    <t>149.</t>
  </si>
  <si>
    <t>potpora za izradu projektnih prijedloga za sufinanciranje iz fondova EU</t>
  </si>
  <si>
    <t>Ugovor o dodjeli potpore za poticanje gospodarstva na području Općine Sirač  Broj 1.4. 0010</t>
  </si>
  <si>
    <t>Ugovor o dodjeli potpore za poticanje gospodarstva na području Općine Sirač  Broj 1.1. 0011</t>
  </si>
  <si>
    <t>150.</t>
  </si>
  <si>
    <t>Ugovor o radovima pojačanog održavanja na nerazvrstanoj cesti u Kipu</t>
  </si>
  <si>
    <t>radovi pojačanog održavanja na nerazvrstanoj cesti u Kipu</t>
  </si>
  <si>
    <t>27.12.2022.</t>
  </si>
  <si>
    <t>31.03.2023.</t>
  </si>
  <si>
    <t>do 31.03.2023.</t>
  </si>
  <si>
    <t>Ugovor o sufinanciranju projekta "Održavanje komunalne infrastrukture i poboljšanje komunalnog standarda Općine Sirač nabavkom traktora i kranskog malčera"</t>
  </si>
  <si>
    <t>151.</t>
  </si>
  <si>
    <t>Sporazum o raskidu ugovora</t>
  </si>
  <si>
    <t>Ruth Ivanišević</t>
  </si>
  <si>
    <t>povrat sredstava</t>
  </si>
  <si>
    <t>21.12.2022.</t>
  </si>
  <si>
    <t>370-01/21-01/2</t>
  </si>
  <si>
    <t>152.</t>
  </si>
  <si>
    <t>Ugovor o otvaranju i vođenju transakcijskog računa te obavljanju platnih i ostalih usluga</t>
  </si>
  <si>
    <t>za potrebe poslovanja programa Zaželi - III faza</t>
  </si>
  <si>
    <t>11.11.2022.</t>
  </si>
  <si>
    <t>450-01/22-01/2</t>
  </si>
  <si>
    <t>Privredna banka Zagreb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</si>
</sst>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2" fillId="0" borderId="0"/>
  </cellStyleXfs>
  <cellXfs count="58">
    <xf numFmtId="0" fontId="0" fillId="0" borderId="0" xfId="0"/>
    <xf numFmtId="0" fontId="5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/>
    <xf numFmtId="0" fontId="6" fillId="0" borderId="1" xfId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6" fillId="3" borderId="1" xfId="3" applyNumberFormat="1" applyFont="1" applyFill="1" applyBorder="1" applyAlignment="1">
      <alignment horizontal="left" vertical="center" wrapText="1"/>
    </xf>
    <xf numFmtId="165" fontId="6" fillId="3" borderId="1" xfId="3" applyNumberFormat="1" applyFont="1" applyFill="1" applyBorder="1" applyAlignment="1">
      <alignment horizontal="right" vertical="center" wrapText="1"/>
    </xf>
    <xf numFmtId="165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6" fillId="0" borderId="1" xfId="1" applyFont="1" applyBorder="1" applyAlignment="1">
      <alignment wrapText="1"/>
    </xf>
    <xf numFmtId="0" fontId="0" fillId="0" borderId="1" xfId="0" applyBorder="1" applyAlignment="1">
      <alignment vertical="center" wrapText="1"/>
    </xf>
    <xf numFmtId="165" fontId="0" fillId="0" borderId="8" xfId="0" applyNumberFormat="1" applyBorder="1" applyAlignment="1">
      <alignment horizontal="left" vertical="center" wrapText="1"/>
    </xf>
    <xf numFmtId="14" fontId="0" fillId="0" borderId="1" xfId="0" applyNumberFormat="1" applyBorder="1" applyAlignment="1">
      <alignment vertical="center"/>
    </xf>
    <xf numFmtId="165" fontId="0" fillId="0" borderId="8" xfId="0" applyNumberFormat="1" applyBorder="1" applyAlignment="1">
      <alignment horizontal="left" vertical="center"/>
    </xf>
    <xf numFmtId="165" fontId="0" fillId="0" borderId="8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165" fontId="0" fillId="0" borderId="1" xfId="0" applyNumberForma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8" xfId="1" applyFont="1" applyFill="1" applyBorder="1" applyAlignment="1">
      <alignment horizontal="left" vertical="center" wrapText="1"/>
    </xf>
    <xf numFmtId="165" fontId="0" fillId="0" borderId="0" xfId="0" applyNumberFormat="1"/>
  </cellXfs>
  <cellStyles count="4">
    <cellStyle name="Loše" xfId="2" builtinId="27"/>
    <cellStyle name="Normalno" xfId="0" builtinId="0"/>
    <cellStyle name="Normalno_List1" xfId="3" xr:uid="{794E1206-AA40-4D31-A1EA-DE7EE21350B3}"/>
    <cellStyle name="Normalno_List2" xfId="1" xr:uid="{192F37D2-DFCF-49B7-86B0-914C0B72EF76}"/>
  </cellStyles>
  <dxfs count="31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[$-F800]dddd\,\ mmmm\ dd\,\ 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4" formatCode="[$-F800]dddd\,\ mmmm\ dd\,\ 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0\ &quot;kn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#,##0.00\ &quot;kn&quot;"/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0\ &quot;kn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5" formatCode="#,##0.00\ &quot;kn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numFmt numFmtId="19" formatCode="dd/mm/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 style="thin">
          <color indexed="64"/>
        </top>
        <bottom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D237A4-D86A-411A-A468-B2357C55B030}" name="Tablica1" displayName="Tablica1" ref="A3:M155" totalsRowShown="0" headerRowDxfId="30" dataDxfId="28" headerRowBorderDxfId="29" tableBorderDxfId="27" totalsRowBorderDxfId="26">
  <autoFilter ref="A3:M155" xr:uid="{7982C121-6BE9-4280-88D5-8B44EF4AF220}"/>
  <tableColumns count="13">
    <tableColumn id="1" xr3:uid="{E915892D-3A1E-4EEB-AEF6-E1887401B016}" name="Rbr" dataDxfId="25" totalsRowDxfId="24"/>
    <tableColumn id="2" xr3:uid="{EC39A494-E787-4108-B03E-FE2778376359}" name="Vrsta Ugovora" dataDxfId="23" totalsRowDxfId="22"/>
    <tableColumn id="13" xr3:uid="{5B887935-9670-47A4-A53D-1DBE4E987761}" name="Predmet Ugovora" dataDxfId="21" totalsRowDxfId="20" dataCellStyle="Normalno_List2"/>
    <tableColumn id="3" xr3:uid="{3EF9DF66-B2B6-47A7-9C97-BB57325BC5B9}" name="Datum_x000a_sklapanja" dataDxfId="19" totalsRowDxfId="18"/>
    <tableColumn id="4" xr3:uid="{FE7D2CDF-2653-43DC-915F-D18B21F21443}" name="KLASA" dataDxfId="17" totalsRowDxfId="16"/>
    <tableColumn id="5" xr3:uid="{13D802C1-2742-40D3-9545-5F1ED03132BD}" name="Neto iznos" dataDxfId="15" totalsRowDxfId="14"/>
    <tableColumn id="6" xr3:uid="{ACB0304C-32F8-4776-93A7-BA45B8091233}" name="Bruto iznos" dataDxfId="13" totalsRowDxfId="12"/>
    <tableColumn id="7" xr3:uid="{9BA74E87-C382-4F2E-9859-EC0CA8C3810E}" name="Razdoblje na koje_x000a_je sklopljen" dataDxfId="11" totalsRowDxfId="10"/>
    <tableColumn id="8" xr3:uid="{597E9192-34C6-4646-9D68-41EEA09BFC1A}" name="Subjekt" dataDxfId="9" totalsRowDxfId="8"/>
    <tableColumn id="9" xr3:uid="{7CA5D9FE-76CE-43A3-9E98-D7FB9B3FB87A}" name="Datum_x000a_izvršenja" dataDxfId="7" totalsRowDxfId="6"/>
    <tableColumn id="10" xr3:uid="{EB3E02A9-8F3A-472F-8E2A-C7FC3F358E4B}" name="Plaćanje iz_x000a_proračuna_x000a_(da/ne)" dataDxfId="5" totalsRowDxfId="4"/>
    <tableColumn id="11" xr3:uid="{C0BD716B-E336-46C8-9F94-1AE34C653646}" name="Drugi izvor financiranja" dataDxfId="3" totalsRowDxfId="2"/>
    <tableColumn id="12" xr3:uid="{DBCAB1E8-F743-4C56-9C9B-27428B05FDEA}" name="Dio PJN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A9F1-FB8B-49DC-95AD-4AA082100FDE}">
  <sheetPr>
    <pageSetUpPr fitToPage="1"/>
  </sheetPr>
  <dimension ref="A1:N158"/>
  <sheetViews>
    <sheetView tabSelected="1" zoomScale="90" zoomScaleNormal="90" workbookViewId="0">
      <pane ySplit="3" topLeftCell="A4" activePane="bottomLeft" state="frozen"/>
      <selection pane="bottomLeft" sqref="A1:M2"/>
    </sheetView>
  </sheetViews>
  <sheetFormatPr defaultRowHeight="15" x14ac:dyDescent="0.25"/>
  <cols>
    <col min="1" max="1" width="9.140625" bestFit="1" customWidth="1"/>
    <col min="2" max="2" width="46.28515625" customWidth="1"/>
    <col min="3" max="3" width="38.85546875" bestFit="1" customWidth="1"/>
    <col min="4" max="4" width="14" bestFit="1" customWidth="1"/>
    <col min="5" max="5" width="21" bestFit="1" customWidth="1"/>
    <col min="6" max="6" width="15.42578125" bestFit="1" customWidth="1"/>
    <col min="7" max="7" width="29.140625" customWidth="1"/>
    <col min="8" max="8" width="21.28515625" bestFit="1" customWidth="1"/>
    <col min="9" max="9" width="38" bestFit="1" customWidth="1"/>
    <col min="10" max="10" width="14.140625" bestFit="1" customWidth="1"/>
    <col min="11" max="11" width="14.85546875" bestFit="1" customWidth="1"/>
    <col min="12" max="12" width="26.28515625" bestFit="1" customWidth="1"/>
    <col min="13" max="13" width="12.7109375" bestFit="1" customWidth="1"/>
    <col min="14" max="14" width="2" bestFit="1" customWidth="1"/>
  </cols>
  <sheetData>
    <row r="1" spans="1:13" ht="15.75" customHeight="1" x14ac:dyDescent="0.25">
      <c r="A1" s="54" t="s">
        <v>76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s="19" customFormat="1" ht="45" x14ac:dyDescent="0.25">
      <c r="A3" s="14" t="s">
        <v>0</v>
      </c>
      <c r="B3" s="15" t="s">
        <v>1</v>
      </c>
      <c r="C3" s="15" t="s">
        <v>12</v>
      </c>
      <c r="D3" s="16" t="s">
        <v>10</v>
      </c>
      <c r="E3" s="15" t="s">
        <v>2</v>
      </c>
      <c r="F3" s="15" t="s">
        <v>3</v>
      </c>
      <c r="G3" s="15" t="s">
        <v>4</v>
      </c>
      <c r="H3" s="17" t="s">
        <v>5</v>
      </c>
      <c r="I3" s="15" t="s">
        <v>6</v>
      </c>
      <c r="J3" s="17" t="s">
        <v>7</v>
      </c>
      <c r="K3" s="17" t="s">
        <v>8</v>
      </c>
      <c r="L3" s="15" t="s">
        <v>9</v>
      </c>
      <c r="M3" s="18" t="s">
        <v>11</v>
      </c>
    </row>
    <row r="4" spans="1:13" x14ac:dyDescent="0.25">
      <c r="A4" s="9" t="s">
        <v>13</v>
      </c>
      <c r="B4" s="6" t="s">
        <v>356</v>
      </c>
      <c r="C4" s="20" t="s">
        <v>382</v>
      </c>
      <c r="D4" s="23" t="s">
        <v>383</v>
      </c>
      <c r="E4" s="7"/>
      <c r="F4" s="26"/>
      <c r="G4" s="26">
        <v>75000</v>
      </c>
      <c r="H4" s="32"/>
      <c r="I4" s="36"/>
      <c r="J4" s="37"/>
      <c r="K4" s="7"/>
      <c r="L4" s="36"/>
      <c r="M4" s="8" t="s">
        <v>26</v>
      </c>
    </row>
    <row r="5" spans="1:13" s="19" customFormat="1" x14ac:dyDescent="0.25">
      <c r="A5" s="9" t="s">
        <v>27</v>
      </c>
      <c r="B5" s="6" t="s">
        <v>356</v>
      </c>
      <c r="C5" s="20" t="s">
        <v>373</v>
      </c>
      <c r="D5" s="23" t="s">
        <v>371</v>
      </c>
      <c r="E5" s="7" t="s">
        <v>372</v>
      </c>
      <c r="F5" s="26" t="s">
        <v>116</v>
      </c>
      <c r="G5" s="26">
        <v>10000</v>
      </c>
      <c r="H5" s="50" t="s">
        <v>116</v>
      </c>
      <c r="I5" s="36" t="s">
        <v>370</v>
      </c>
      <c r="J5" s="37" t="s">
        <v>371</v>
      </c>
      <c r="K5" s="7" t="s">
        <v>21</v>
      </c>
      <c r="L5" s="36"/>
      <c r="M5" s="8" t="s">
        <v>26</v>
      </c>
    </row>
    <row r="6" spans="1:13" ht="45" x14ac:dyDescent="0.25">
      <c r="A6" s="9" t="s">
        <v>37</v>
      </c>
      <c r="B6" s="5" t="s">
        <v>51</v>
      </c>
      <c r="C6" s="20" t="s">
        <v>57</v>
      </c>
      <c r="D6" s="23" t="s">
        <v>58</v>
      </c>
      <c r="E6" s="7" t="s">
        <v>59</v>
      </c>
      <c r="F6" s="26" t="s">
        <v>18</v>
      </c>
      <c r="G6" s="30" t="s">
        <v>18</v>
      </c>
      <c r="H6" s="50" t="s">
        <v>18</v>
      </c>
      <c r="I6" s="32" t="s">
        <v>60</v>
      </c>
      <c r="J6" s="37" t="s">
        <v>58</v>
      </c>
      <c r="K6" s="7" t="s">
        <v>26</v>
      </c>
      <c r="L6" s="32"/>
      <c r="M6" s="8" t="s">
        <v>26</v>
      </c>
    </row>
    <row r="7" spans="1:13" ht="45" x14ac:dyDescent="0.25">
      <c r="A7" s="9" t="s">
        <v>41</v>
      </c>
      <c r="B7" s="5" t="s">
        <v>52</v>
      </c>
      <c r="C7" s="20" t="s">
        <v>61</v>
      </c>
      <c r="D7" s="23" t="s">
        <v>62</v>
      </c>
      <c r="E7" s="7" t="s">
        <v>59</v>
      </c>
      <c r="F7" s="26" t="s">
        <v>18</v>
      </c>
      <c r="G7" s="29" t="s">
        <v>63</v>
      </c>
      <c r="H7" s="32" t="s">
        <v>53</v>
      </c>
      <c r="I7" s="32" t="s">
        <v>60</v>
      </c>
      <c r="J7" s="37" t="s">
        <v>62</v>
      </c>
      <c r="K7" s="7" t="s">
        <v>21</v>
      </c>
      <c r="L7" s="32"/>
      <c r="M7" s="8" t="s">
        <v>26</v>
      </c>
    </row>
    <row r="8" spans="1:13" x14ac:dyDescent="0.25">
      <c r="A8" s="9" t="s">
        <v>54</v>
      </c>
      <c r="B8" s="42" t="s">
        <v>119</v>
      </c>
      <c r="C8" s="22" t="s">
        <v>120</v>
      </c>
      <c r="D8" s="25" t="s">
        <v>121</v>
      </c>
      <c r="E8" s="11" t="s">
        <v>122</v>
      </c>
      <c r="F8" s="28"/>
      <c r="G8" s="28">
        <v>230000</v>
      </c>
      <c r="H8" s="34" t="s">
        <v>44</v>
      </c>
      <c r="I8" s="35" t="s">
        <v>123</v>
      </c>
      <c r="J8" s="39" t="s">
        <v>45</v>
      </c>
      <c r="K8" s="11" t="s">
        <v>21</v>
      </c>
      <c r="L8" s="34"/>
      <c r="M8" s="12" t="s">
        <v>26</v>
      </c>
    </row>
    <row r="9" spans="1:13" s="4" customFormat="1" ht="30" x14ac:dyDescent="0.25">
      <c r="A9" s="9" t="s">
        <v>55</v>
      </c>
      <c r="B9" s="1" t="s">
        <v>14</v>
      </c>
      <c r="C9" s="21" t="s">
        <v>15</v>
      </c>
      <c r="D9" s="24" t="s">
        <v>16</v>
      </c>
      <c r="E9" s="2" t="s">
        <v>17</v>
      </c>
      <c r="F9" s="27">
        <v>15022</v>
      </c>
      <c r="G9" s="27">
        <v>18777.5</v>
      </c>
      <c r="H9" s="33" t="s">
        <v>77</v>
      </c>
      <c r="I9" s="33" t="s">
        <v>19</v>
      </c>
      <c r="J9" s="38" t="s">
        <v>20</v>
      </c>
      <c r="K9" s="2" t="s">
        <v>21</v>
      </c>
      <c r="L9" s="40"/>
      <c r="M9" s="3" t="s">
        <v>21</v>
      </c>
    </row>
    <row r="10" spans="1:13" ht="30" x14ac:dyDescent="0.25">
      <c r="A10" s="9" t="s">
        <v>56</v>
      </c>
      <c r="B10" s="5" t="s">
        <v>22</v>
      </c>
      <c r="C10" s="20" t="s">
        <v>23</v>
      </c>
      <c r="D10" s="23" t="s">
        <v>28</v>
      </c>
      <c r="E10" s="7" t="s">
        <v>29</v>
      </c>
      <c r="F10" s="26"/>
      <c r="G10" s="31" t="s">
        <v>30</v>
      </c>
      <c r="H10" s="32" t="s">
        <v>24</v>
      </c>
      <c r="I10" s="36" t="s">
        <v>25</v>
      </c>
      <c r="J10" s="37"/>
      <c r="K10" s="7" t="s">
        <v>21</v>
      </c>
      <c r="L10" s="36"/>
      <c r="M10" s="8" t="s">
        <v>26</v>
      </c>
    </row>
    <row r="11" spans="1:13" ht="30" x14ac:dyDescent="0.25">
      <c r="A11" s="9" t="s">
        <v>64</v>
      </c>
      <c r="B11" s="6" t="s">
        <v>65</v>
      </c>
      <c r="C11" s="20" t="s">
        <v>68</v>
      </c>
      <c r="D11" s="23" t="s">
        <v>66</v>
      </c>
      <c r="E11" s="7" t="s">
        <v>67</v>
      </c>
      <c r="F11" s="26">
        <v>100000</v>
      </c>
      <c r="G11" s="26"/>
      <c r="H11" s="32" t="s">
        <v>44</v>
      </c>
      <c r="I11" s="36" t="s">
        <v>69</v>
      </c>
      <c r="J11" s="37" t="s">
        <v>45</v>
      </c>
      <c r="K11" s="7" t="s">
        <v>21</v>
      </c>
      <c r="L11" s="36"/>
      <c r="M11" s="8" t="s">
        <v>26</v>
      </c>
    </row>
    <row r="12" spans="1:13" ht="18" customHeight="1" x14ac:dyDescent="0.25">
      <c r="A12" s="9" t="s">
        <v>70</v>
      </c>
      <c r="B12" s="13" t="s">
        <v>38</v>
      </c>
      <c r="C12" s="22" t="s">
        <v>39</v>
      </c>
      <c r="D12" s="25" t="s">
        <v>42</v>
      </c>
      <c r="E12" s="11" t="s">
        <v>43</v>
      </c>
      <c r="F12" s="28">
        <v>24000</v>
      </c>
      <c r="G12" s="28">
        <v>30000</v>
      </c>
      <c r="H12" s="34" t="s">
        <v>44</v>
      </c>
      <c r="I12" s="34" t="s">
        <v>40</v>
      </c>
      <c r="J12" s="39" t="s">
        <v>45</v>
      </c>
      <c r="K12" s="11" t="s">
        <v>21</v>
      </c>
      <c r="L12" s="34"/>
      <c r="M12" s="12" t="s">
        <v>26</v>
      </c>
    </row>
    <row r="13" spans="1:13" ht="20.25" customHeight="1" x14ac:dyDescent="0.25">
      <c r="A13" s="9" t="s">
        <v>78</v>
      </c>
      <c r="B13" s="10" t="s">
        <v>47</v>
      </c>
      <c r="C13" s="22" t="s">
        <v>48</v>
      </c>
      <c r="D13" s="25" t="s">
        <v>46</v>
      </c>
      <c r="E13" s="11" t="s">
        <v>49</v>
      </c>
      <c r="F13" s="28">
        <v>19200</v>
      </c>
      <c r="G13" s="28">
        <v>24000</v>
      </c>
      <c r="H13" s="35" t="s">
        <v>44</v>
      </c>
      <c r="I13" s="34" t="s">
        <v>50</v>
      </c>
      <c r="J13" s="39" t="s">
        <v>45</v>
      </c>
      <c r="K13" s="11" t="s">
        <v>21</v>
      </c>
      <c r="L13" s="34"/>
      <c r="M13" s="12" t="s">
        <v>26</v>
      </c>
    </row>
    <row r="14" spans="1:13" ht="30" x14ac:dyDescent="0.25">
      <c r="A14" s="9" t="s">
        <v>91</v>
      </c>
      <c r="B14" s="42" t="s">
        <v>31</v>
      </c>
      <c r="C14" s="22" t="s">
        <v>352</v>
      </c>
      <c r="D14" s="25" t="s">
        <v>32</v>
      </c>
      <c r="E14" s="11" t="s">
        <v>33</v>
      </c>
      <c r="F14" s="28"/>
      <c r="G14" s="28">
        <v>48000</v>
      </c>
      <c r="H14" s="35" t="s">
        <v>34</v>
      </c>
      <c r="I14" s="34" t="s">
        <v>35</v>
      </c>
      <c r="J14" s="39" t="s">
        <v>36</v>
      </c>
      <c r="K14" s="11" t="s">
        <v>21</v>
      </c>
      <c r="L14" s="34"/>
      <c r="M14" s="12" t="s">
        <v>26</v>
      </c>
    </row>
    <row r="15" spans="1:13" ht="45" x14ac:dyDescent="0.25">
      <c r="A15" s="9" t="s">
        <v>92</v>
      </c>
      <c r="B15" s="42" t="s">
        <v>71</v>
      </c>
      <c r="C15" s="22" t="s">
        <v>72</v>
      </c>
      <c r="D15" s="25" t="s">
        <v>73</v>
      </c>
      <c r="E15" s="11" t="s">
        <v>74</v>
      </c>
      <c r="F15" s="28">
        <v>10000</v>
      </c>
      <c r="G15" s="28">
        <v>12500</v>
      </c>
      <c r="H15" s="35" t="s">
        <v>77</v>
      </c>
      <c r="I15" s="34" t="s">
        <v>75</v>
      </c>
      <c r="J15" s="41" t="s">
        <v>465</v>
      </c>
      <c r="K15" s="11" t="s">
        <v>21</v>
      </c>
      <c r="L15" s="35"/>
      <c r="M15" s="12" t="s">
        <v>26</v>
      </c>
    </row>
    <row r="16" spans="1:13" ht="150" x14ac:dyDescent="0.25">
      <c r="A16" s="9" t="s">
        <v>94</v>
      </c>
      <c r="B16" s="42" t="s">
        <v>95</v>
      </c>
      <c r="C16" s="20" t="s">
        <v>96</v>
      </c>
      <c r="D16" s="25" t="s">
        <v>97</v>
      </c>
      <c r="E16" s="11" t="s">
        <v>98</v>
      </c>
      <c r="F16" s="28"/>
      <c r="G16" s="45" t="s">
        <v>314</v>
      </c>
      <c r="H16" s="35" t="s">
        <v>99</v>
      </c>
      <c r="I16" s="32" t="s">
        <v>100</v>
      </c>
      <c r="J16" s="39" t="s">
        <v>465</v>
      </c>
      <c r="K16" s="11" t="s">
        <v>21</v>
      </c>
      <c r="L16" s="34"/>
      <c r="M16" s="12" t="s">
        <v>26</v>
      </c>
    </row>
    <row r="17" spans="1:13" ht="45" x14ac:dyDescent="0.25">
      <c r="A17" s="9" t="s">
        <v>108</v>
      </c>
      <c r="B17" s="10" t="s">
        <v>79</v>
      </c>
      <c r="C17" s="22" t="s">
        <v>84</v>
      </c>
      <c r="D17" s="25" t="s">
        <v>83</v>
      </c>
      <c r="E17" s="11" t="s">
        <v>82</v>
      </c>
      <c r="F17" s="28">
        <v>2000</v>
      </c>
      <c r="G17" s="28"/>
      <c r="H17" s="35" t="s">
        <v>81</v>
      </c>
      <c r="I17" s="34" t="s">
        <v>80</v>
      </c>
      <c r="J17" s="39" t="s">
        <v>45</v>
      </c>
      <c r="K17" s="11" t="s">
        <v>21</v>
      </c>
      <c r="L17" s="34"/>
      <c r="M17" s="12" t="s">
        <v>26</v>
      </c>
    </row>
    <row r="18" spans="1:13" ht="30" x14ac:dyDescent="0.25">
      <c r="A18" s="9" t="s">
        <v>109</v>
      </c>
      <c r="B18" s="10" t="s">
        <v>101</v>
      </c>
      <c r="C18" s="22" t="s">
        <v>102</v>
      </c>
      <c r="D18" s="25" t="s">
        <v>103</v>
      </c>
      <c r="E18" s="11" t="s">
        <v>104</v>
      </c>
      <c r="F18" s="28"/>
      <c r="G18" s="28" t="s">
        <v>105</v>
      </c>
      <c r="H18" s="35" t="s">
        <v>117</v>
      </c>
      <c r="I18" s="34" t="s">
        <v>106</v>
      </c>
      <c r="J18" s="39" t="s">
        <v>107</v>
      </c>
      <c r="K18" s="11" t="s">
        <v>21</v>
      </c>
      <c r="L18" s="34"/>
      <c r="M18" s="12" t="s">
        <v>26</v>
      </c>
    </row>
    <row r="19" spans="1:13" ht="30" x14ac:dyDescent="0.25">
      <c r="A19" s="9" t="s">
        <v>118</v>
      </c>
      <c r="B19" s="10" t="s">
        <v>101</v>
      </c>
      <c r="C19" s="22" t="s">
        <v>102</v>
      </c>
      <c r="D19" s="25" t="s">
        <v>103</v>
      </c>
      <c r="E19" s="11" t="s">
        <v>104</v>
      </c>
      <c r="F19" s="26"/>
      <c r="G19" s="26" t="s">
        <v>110</v>
      </c>
      <c r="H19" s="32" t="s">
        <v>117</v>
      </c>
      <c r="I19" s="44" t="s">
        <v>111</v>
      </c>
      <c r="J19" s="37" t="s">
        <v>107</v>
      </c>
      <c r="K19" s="7" t="s">
        <v>21</v>
      </c>
      <c r="L19" s="36"/>
      <c r="M19" s="8" t="s">
        <v>21</v>
      </c>
    </row>
    <row r="20" spans="1:13" ht="30" x14ac:dyDescent="0.25">
      <c r="A20" s="9" t="s">
        <v>124</v>
      </c>
      <c r="B20" s="10" t="s">
        <v>93</v>
      </c>
      <c r="C20" s="43" t="s">
        <v>112</v>
      </c>
      <c r="D20" s="46" t="s">
        <v>113</v>
      </c>
      <c r="E20" s="7" t="s">
        <v>114</v>
      </c>
      <c r="F20" s="47" t="s">
        <v>116</v>
      </c>
      <c r="G20" s="47" t="s">
        <v>116</v>
      </c>
      <c r="H20" s="34" t="s">
        <v>116</v>
      </c>
      <c r="I20" s="34" t="s">
        <v>115</v>
      </c>
      <c r="J20" s="39" t="s">
        <v>113</v>
      </c>
      <c r="K20" s="11" t="s">
        <v>26</v>
      </c>
      <c r="L20" s="34"/>
      <c r="M20" s="12" t="s">
        <v>26</v>
      </c>
    </row>
    <row r="21" spans="1:13" ht="30" x14ac:dyDescent="0.25">
      <c r="A21" s="9" t="s">
        <v>127</v>
      </c>
      <c r="B21" s="10" t="s">
        <v>134</v>
      </c>
      <c r="C21" s="22" t="s">
        <v>135</v>
      </c>
      <c r="D21" s="25" t="s">
        <v>136</v>
      </c>
      <c r="E21" s="11" t="s">
        <v>137</v>
      </c>
      <c r="F21" s="28"/>
      <c r="G21" s="28">
        <v>12275</v>
      </c>
      <c r="H21" s="35" t="s">
        <v>138</v>
      </c>
      <c r="I21" s="34" t="s">
        <v>115</v>
      </c>
      <c r="J21" s="39" t="s">
        <v>45</v>
      </c>
      <c r="K21" s="11" t="s">
        <v>21</v>
      </c>
      <c r="L21" s="34"/>
      <c r="M21" s="12" t="s">
        <v>26</v>
      </c>
    </row>
    <row r="22" spans="1:13" ht="30" x14ac:dyDescent="0.25">
      <c r="A22" s="9" t="s">
        <v>133</v>
      </c>
      <c r="B22" s="42" t="s">
        <v>140</v>
      </c>
      <c r="C22" s="22" t="s">
        <v>141</v>
      </c>
      <c r="D22" s="25" t="s">
        <v>142</v>
      </c>
      <c r="E22" s="11" t="s">
        <v>143</v>
      </c>
      <c r="F22" s="28">
        <v>390022</v>
      </c>
      <c r="G22" s="28">
        <f>Tablica1[[#This Row],[Neto iznos]]*0.25+Tablica1[[#This Row],[Neto iznos]]</f>
        <v>487527.5</v>
      </c>
      <c r="H22" s="35" t="s">
        <v>144</v>
      </c>
      <c r="I22" s="34" t="s">
        <v>145</v>
      </c>
      <c r="J22" s="39" t="s">
        <v>146</v>
      </c>
      <c r="K22" s="11" t="s">
        <v>21</v>
      </c>
      <c r="L22" s="35"/>
      <c r="M22" s="12" t="s">
        <v>21</v>
      </c>
    </row>
    <row r="23" spans="1:13" ht="45" x14ac:dyDescent="0.25">
      <c r="A23" s="9" t="s">
        <v>139</v>
      </c>
      <c r="B23" s="10" t="s">
        <v>85</v>
      </c>
      <c r="C23" s="22" t="s">
        <v>86</v>
      </c>
      <c r="D23" s="25" t="s">
        <v>87</v>
      </c>
      <c r="E23" s="11" t="s">
        <v>88</v>
      </c>
      <c r="F23" s="28">
        <v>57000</v>
      </c>
      <c r="G23" s="28">
        <v>71250</v>
      </c>
      <c r="H23" s="34" t="s">
        <v>89</v>
      </c>
      <c r="I23" s="34" t="s">
        <v>90</v>
      </c>
      <c r="J23" s="39" t="s">
        <v>89</v>
      </c>
      <c r="K23" s="11" t="s">
        <v>21</v>
      </c>
      <c r="L23" s="34"/>
      <c r="M23" s="12" t="s">
        <v>26</v>
      </c>
    </row>
    <row r="24" spans="1:13" ht="30" x14ac:dyDescent="0.25">
      <c r="A24" s="9" t="s">
        <v>168</v>
      </c>
      <c r="B24" s="44" t="s">
        <v>374</v>
      </c>
      <c r="C24" s="20" t="s">
        <v>375</v>
      </c>
      <c r="D24" s="23" t="s">
        <v>87</v>
      </c>
      <c r="E24" s="7" t="s">
        <v>143</v>
      </c>
      <c r="F24" s="26">
        <v>10500</v>
      </c>
      <c r="G24" s="26">
        <f>Tablica1[[#This Row],[Neto iznos]]*25%+Tablica1[[#This Row],[Neto iznos]]</f>
        <v>13125</v>
      </c>
      <c r="H24" s="36" t="s">
        <v>77</v>
      </c>
      <c r="I24" s="36" t="s">
        <v>257</v>
      </c>
      <c r="J24" s="37" t="s">
        <v>465</v>
      </c>
      <c r="K24" s="7" t="s">
        <v>21</v>
      </c>
      <c r="L24" s="32"/>
      <c r="M24" s="8" t="s">
        <v>26</v>
      </c>
    </row>
    <row r="25" spans="1:13" ht="45" x14ac:dyDescent="0.25">
      <c r="A25" s="9" t="s">
        <v>169</v>
      </c>
      <c r="B25" s="44" t="s">
        <v>376</v>
      </c>
      <c r="C25" s="20" t="s">
        <v>377</v>
      </c>
      <c r="D25" s="23" t="s">
        <v>378</v>
      </c>
      <c r="E25" s="7" t="s">
        <v>200</v>
      </c>
      <c r="F25" s="26">
        <v>10000</v>
      </c>
      <c r="G25" s="26">
        <f>Tablica1[[#This Row],[Neto iznos]]*25%+Tablica1[[#This Row],[Neto iznos]]</f>
        <v>12500</v>
      </c>
      <c r="H25" s="36" t="s">
        <v>77</v>
      </c>
      <c r="I25" s="36" t="s">
        <v>257</v>
      </c>
      <c r="J25" s="37" t="s">
        <v>465</v>
      </c>
      <c r="K25" s="7" t="s">
        <v>21</v>
      </c>
      <c r="L25" s="32"/>
      <c r="M25" s="8" t="s">
        <v>26</v>
      </c>
    </row>
    <row r="26" spans="1:13" ht="45" x14ac:dyDescent="0.25">
      <c r="A26" s="9" t="s">
        <v>170</v>
      </c>
      <c r="B26" s="5" t="s">
        <v>381</v>
      </c>
      <c r="C26" s="20" t="s">
        <v>379</v>
      </c>
      <c r="D26" s="46" t="s">
        <v>431</v>
      </c>
      <c r="E26" s="7" t="s">
        <v>430</v>
      </c>
      <c r="F26" s="51"/>
      <c r="G26" s="51">
        <v>7000</v>
      </c>
      <c r="H26" s="44" t="s">
        <v>44</v>
      </c>
      <c r="I26" s="44" t="s">
        <v>380</v>
      </c>
      <c r="J26" s="37" t="s">
        <v>45</v>
      </c>
      <c r="K26" s="7" t="s">
        <v>21</v>
      </c>
      <c r="L26" s="44"/>
      <c r="M26" s="8" t="s">
        <v>26</v>
      </c>
    </row>
    <row r="27" spans="1:13" ht="30" x14ac:dyDescent="0.25">
      <c r="A27" s="9" t="s">
        <v>171</v>
      </c>
      <c r="B27" s="10" t="s">
        <v>159</v>
      </c>
      <c r="C27" s="22" t="s">
        <v>160</v>
      </c>
      <c r="D27" s="25" t="s">
        <v>161</v>
      </c>
      <c r="E27" s="11" t="s">
        <v>74</v>
      </c>
      <c r="F27" s="28">
        <v>200000</v>
      </c>
      <c r="G27" s="28">
        <v>250000</v>
      </c>
      <c r="H27" s="35" t="s">
        <v>162</v>
      </c>
      <c r="I27" s="35" t="s">
        <v>350</v>
      </c>
      <c r="J27" s="39" t="s">
        <v>152</v>
      </c>
      <c r="K27" s="11" t="s">
        <v>21</v>
      </c>
      <c r="L27" s="34"/>
      <c r="M27" s="12" t="s">
        <v>21</v>
      </c>
    </row>
    <row r="28" spans="1:13" ht="30" x14ac:dyDescent="0.25">
      <c r="A28" s="9" t="s">
        <v>172</v>
      </c>
      <c r="B28" s="10" t="s">
        <v>128</v>
      </c>
      <c r="C28" s="22" t="s">
        <v>129</v>
      </c>
      <c r="D28" s="25" t="s">
        <v>130</v>
      </c>
      <c r="E28" s="11" t="s">
        <v>209</v>
      </c>
      <c r="F28" s="28">
        <v>9000</v>
      </c>
      <c r="G28" s="28">
        <f>Tablica1[[#This Row],[Neto iznos]]*0.25+Tablica1[[#This Row],[Neto iznos]]</f>
        <v>11250</v>
      </c>
      <c r="H28" s="35" t="s">
        <v>131</v>
      </c>
      <c r="I28" s="34" t="s">
        <v>132</v>
      </c>
      <c r="J28" s="39" t="s">
        <v>45</v>
      </c>
      <c r="K28" s="11" t="s">
        <v>21</v>
      </c>
      <c r="L28" s="34"/>
      <c r="M28" s="12" t="s">
        <v>26</v>
      </c>
    </row>
    <row r="29" spans="1:13" ht="60" x14ac:dyDescent="0.25">
      <c r="A29" s="9" t="s">
        <v>175</v>
      </c>
      <c r="B29" s="10" t="s">
        <v>205</v>
      </c>
      <c r="C29" s="22" t="s">
        <v>315</v>
      </c>
      <c r="D29" s="25" t="s">
        <v>206</v>
      </c>
      <c r="E29" s="11" t="s">
        <v>341</v>
      </c>
      <c r="F29" s="28">
        <v>60367.8</v>
      </c>
      <c r="G29" s="28">
        <v>75459.75</v>
      </c>
      <c r="H29" s="35" t="s">
        <v>343</v>
      </c>
      <c r="I29" s="34" t="s">
        <v>207</v>
      </c>
      <c r="J29" s="39" t="s">
        <v>206</v>
      </c>
      <c r="K29" s="11" t="s">
        <v>21</v>
      </c>
      <c r="L29" s="34"/>
      <c r="M29" s="12" t="s">
        <v>26</v>
      </c>
    </row>
    <row r="30" spans="1:13" ht="30" x14ac:dyDescent="0.25">
      <c r="A30" s="9" t="s">
        <v>184</v>
      </c>
      <c r="B30" s="10" t="s">
        <v>147</v>
      </c>
      <c r="C30" s="22" t="s">
        <v>148</v>
      </c>
      <c r="D30" s="25" t="s">
        <v>149</v>
      </c>
      <c r="E30" s="11" t="s">
        <v>150</v>
      </c>
      <c r="F30" s="28">
        <v>96000</v>
      </c>
      <c r="G30" s="28">
        <f>Tablica1[[#This Row],[Neto iznos]]*0.25+(Tablica1[[#This Row],[Neto iznos]])</f>
        <v>120000</v>
      </c>
      <c r="H30" s="35" t="s">
        <v>151</v>
      </c>
      <c r="I30" s="35" t="s">
        <v>350</v>
      </c>
      <c r="J30" s="39" t="s">
        <v>152</v>
      </c>
      <c r="K30" s="11" t="s">
        <v>21</v>
      </c>
      <c r="L30" s="34"/>
      <c r="M30" s="12" t="s">
        <v>21</v>
      </c>
    </row>
    <row r="31" spans="1:13" ht="30" x14ac:dyDescent="0.25">
      <c r="A31" s="9" t="s">
        <v>190</v>
      </c>
      <c r="B31" s="42" t="s">
        <v>384</v>
      </c>
      <c r="C31" s="22" t="s">
        <v>125</v>
      </c>
      <c r="D31" s="25" t="s">
        <v>126</v>
      </c>
      <c r="E31" s="11" t="s">
        <v>150</v>
      </c>
      <c r="F31" s="28">
        <v>9800</v>
      </c>
      <c r="G31" s="28">
        <f>Tablica1[[#This Row],[Neto iznos]]*0.25+Tablica1[[#This Row],[Neto iznos]]</f>
        <v>12250</v>
      </c>
      <c r="H31" s="34" t="s">
        <v>77</v>
      </c>
      <c r="I31" s="34" t="s">
        <v>75</v>
      </c>
      <c r="J31" s="39" t="s">
        <v>465</v>
      </c>
      <c r="K31" s="11" t="s">
        <v>21</v>
      </c>
      <c r="L31" s="35"/>
      <c r="M31" s="12" t="s">
        <v>26</v>
      </c>
    </row>
    <row r="32" spans="1:13" ht="30" x14ac:dyDescent="0.25">
      <c r="A32" s="9" t="s">
        <v>192</v>
      </c>
      <c r="B32" s="10" t="s">
        <v>164</v>
      </c>
      <c r="C32" s="22" t="s">
        <v>165</v>
      </c>
      <c r="D32" s="25" t="s">
        <v>166</v>
      </c>
      <c r="E32" s="11" t="s">
        <v>211</v>
      </c>
      <c r="F32" s="28"/>
      <c r="G32" s="28">
        <v>19500</v>
      </c>
      <c r="H32" s="35" t="s">
        <v>162</v>
      </c>
      <c r="I32" s="35" t="s">
        <v>163</v>
      </c>
      <c r="J32" s="39" t="s">
        <v>45</v>
      </c>
      <c r="K32" s="11" t="s">
        <v>21</v>
      </c>
      <c r="L32" s="34"/>
      <c r="M32" s="12" t="s">
        <v>26</v>
      </c>
    </row>
    <row r="33" spans="1:14" ht="60" x14ac:dyDescent="0.25">
      <c r="A33" s="9" t="s">
        <v>199</v>
      </c>
      <c r="B33" s="42" t="s">
        <v>167</v>
      </c>
      <c r="C33" s="22" t="s">
        <v>614</v>
      </c>
      <c r="D33" s="25" t="s">
        <v>173</v>
      </c>
      <c r="E33" s="11" t="s">
        <v>212</v>
      </c>
      <c r="F33" s="28"/>
      <c r="G33" s="28">
        <v>204625</v>
      </c>
      <c r="H33" s="35" t="s">
        <v>343</v>
      </c>
      <c r="I33" s="35" t="s">
        <v>174</v>
      </c>
      <c r="J33" s="39" t="s">
        <v>348</v>
      </c>
      <c r="K33" s="11" t="s">
        <v>21</v>
      </c>
      <c r="L33" s="35" t="s">
        <v>174</v>
      </c>
      <c r="M33" s="12" t="s">
        <v>21</v>
      </c>
    </row>
    <row r="34" spans="1:14" ht="30" x14ac:dyDescent="0.25">
      <c r="A34" s="9" t="s">
        <v>332</v>
      </c>
      <c r="B34" s="44" t="s">
        <v>65</v>
      </c>
      <c r="C34" s="20" t="s">
        <v>385</v>
      </c>
      <c r="D34" s="23" t="s">
        <v>195</v>
      </c>
      <c r="E34" s="7" t="s">
        <v>386</v>
      </c>
      <c r="F34" s="26"/>
      <c r="G34" s="26">
        <v>3000</v>
      </c>
      <c r="H34" s="32" t="s">
        <v>44</v>
      </c>
      <c r="I34" s="32" t="s">
        <v>387</v>
      </c>
      <c r="J34" s="37" t="s">
        <v>45</v>
      </c>
      <c r="K34" s="7" t="s">
        <v>21</v>
      </c>
      <c r="L34" s="32"/>
      <c r="M34" s="8" t="s">
        <v>26</v>
      </c>
    </row>
    <row r="35" spans="1:14" ht="60" x14ac:dyDescent="0.25">
      <c r="A35" s="9" t="s">
        <v>210</v>
      </c>
      <c r="B35" s="6" t="s">
        <v>193</v>
      </c>
      <c r="C35" s="20" t="s">
        <v>194</v>
      </c>
      <c r="D35" s="23" t="s">
        <v>195</v>
      </c>
      <c r="E35" s="7" t="s">
        <v>196</v>
      </c>
      <c r="F35" s="26">
        <v>1200</v>
      </c>
      <c r="G35" s="26"/>
      <c r="H35" s="32" t="s">
        <v>197</v>
      </c>
      <c r="I35" s="32" t="s">
        <v>351</v>
      </c>
      <c r="J35" s="49" t="s">
        <v>197</v>
      </c>
      <c r="K35" s="7" t="s">
        <v>21</v>
      </c>
      <c r="L35" s="36"/>
      <c r="M35" s="8" t="s">
        <v>26</v>
      </c>
    </row>
    <row r="36" spans="1:14" ht="30" x14ac:dyDescent="0.25">
      <c r="A36" s="9" t="s">
        <v>218</v>
      </c>
      <c r="B36" s="42" t="s">
        <v>198</v>
      </c>
      <c r="C36" s="22" t="s">
        <v>204</v>
      </c>
      <c r="D36" s="25" t="s">
        <v>195</v>
      </c>
      <c r="E36" s="11" t="s">
        <v>200</v>
      </c>
      <c r="F36" s="28"/>
      <c r="G36" s="28"/>
      <c r="H36" s="35" t="s">
        <v>201</v>
      </c>
      <c r="I36" s="34" t="s">
        <v>202</v>
      </c>
      <c r="J36" s="39" t="s">
        <v>203</v>
      </c>
      <c r="K36" s="11" t="s">
        <v>21</v>
      </c>
      <c r="L36" s="34"/>
      <c r="M36" s="12" t="s">
        <v>21</v>
      </c>
    </row>
    <row r="37" spans="1:14" ht="30" x14ac:dyDescent="0.25">
      <c r="A37" s="9" t="s">
        <v>221</v>
      </c>
      <c r="B37" s="42" t="s">
        <v>153</v>
      </c>
      <c r="C37" s="22" t="s">
        <v>154</v>
      </c>
      <c r="D37" s="25" t="s">
        <v>155</v>
      </c>
      <c r="E37" s="11" t="s">
        <v>208</v>
      </c>
      <c r="F37" s="28"/>
      <c r="G37" s="28">
        <v>10800</v>
      </c>
      <c r="H37" s="35" t="s">
        <v>156</v>
      </c>
      <c r="I37" s="34" t="s">
        <v>157</v>
      </c>
      <c r="J37" s="39" t="s">
        <v>158</v>
      </c>
      <c r="K37" s="11" t="s">
        <v>21</v>
      </c>
      <c r="L37" s="34"/>
      <c r="M37" s="12" t="s">
        <v>26</v>
      </c>
    </row>
    <row r="38" spans="1:14" ht="45" x14ac:dyDescent="0.25">
      <c r="A38" s="9" t="s">
        <v>227</v>
      </c>
      <c r="B38" s="42" t="s">
        <v>153</v>
      </c>
      <c r="C38" s="22" t="s">
        <v>188</v>
      </c>
      <c r="D38" s="25" t="s">
        <v>155</v>
      </c>
      <c r="E38" s="11" t="s">
        <v>208</v>
      </c>
      <c r="F38" s="28"/>
      <c r="G38" s="48" t="s">
        <v>189</v>
      </c>
      <c r="H38" s="34" t="s">
        <v>191</v>
      </c>
      <c r="I38" s="34" t="s">
        <v>157</v>
      </c>
      <c r="J38" s="39" t="s">
        <v>191</v>
      </c>
      <c r="K38" s="11" t="s">
        <v>21</v>
      </c>
      <c r="L38" s="34"/>
      <c r="M38" s="12" t="s">
        <v>21</v>
      </c>
    </row>
    <row r="39" spans="1:14" ht="45" x14ac:dyDescent="0.25">
      <c r="A39" s="9" t="s">
        <v>228</v>
      </c>
      <c r="B39" s="32" t="s">
        <v>185</v>
      </c>
      <c r="C39" s="20" t="s">
        <v>186</v>
      </c>
      <c r="D39" s="23" t="s">
        <v>342</v>
      </c>
      <c r="E39" s="7" t="s">
        <v>340</v>
      </c>
      <c r="F39" s="26"/>
      <c r="G39" s="26">
        <v>63508.41</v>
      </c>
      <c r="H39" s="32" t="s">
        <v>162</v>
      </c>
      <c r="I39" s="36" t="s">
        <v>187</v>
      </c>
      <c r="J39" s="37" t="s">
        <v>45</v>
      </c>
      <c r="K39" s="7" t="s">
        <v>26</v>
      </c>
      <c r="L39" s="36" t="s">
        <v>187</v>
      </c>
      <c r="M39" s="8" t="s">
        <v>26</v>
      </c>
    </row>
    <row r="40" spans="1:14" ht="45" x14ac:dyDescent="0.25">
      <c r="A40" s="9" t="s">
        <v>234</v>
      </c>
      <c r="B40" s="6" t="s">
        <v>176</v>
      </c>
      <c r="C40" s="20" t="s">
        <v>181</v>
      </c>
      <c r="D40" s="23" t="s">
        <v>177</v>
      </c>
      <c r="E40" s="7" t="s">
        <v>178</v>
      </c>
      <c r="F40" s="26"/>
      <c r="G40" s="26" t="s">
        <v>182</v>
      </c>
      <c r="H40" s="32" t="s">
        <v>179</v>
      </c>
      <c r="I40" s="36" t="s">
        <v>183</v>
      </c>
      <c r="J40" s="37" t="s">
        <v>180</v>
      </c>
      <c r="K40" s="7" t="s">
        <v>21</v>
      </c>
      <c r="L40" s="36"/>
      <c r="M40" s="8" t="s">
        <v>26</v>
      </c>
    </row>
    <row r="41" spans="1:14" x14ac:dyDescent="0.25">
      <c r="A41" s="9" t="s">
        <v>236</v>
      </c>
      <c r="B41" s="6" t="s">
        <v>363</v>
      </c>
      <c r="C41" s="20" t="s">
        <v>365</v>
      </c>
      <c r="D41" s="23" t="s">
        <v>146</v>
      </c>
      <c r="E41" s="7" t="s">
        <v>362</v>
      </c>
      <c r="F41" s="26"/>
      <c r="G41" s="26" t="s">
        <v>366</v>
      </c>
      <c r="H41" s="32" t="s">
        <v>44</v>
      </c>
      <c r="I41" s="36" t="s">
        <v>364</v>
      </c>
      <c r="J41" s="37" t="s">
        <v>45</v>
      </c>
      <c r="K41" s="7" t="s">
        <v>21</v>
      </c>
      <c r="L41" s="36"/>
      <c r="M41" s="8" t="s">
        <v>21</v>
      </c>
    </row>
    <row r="42" spans="1:14" ht="30" x14ac:dyDescent="0.25">
      <c r="A42" s="9" t="s">
        <v>239</v>
      </c>
      <c r="B42" s="44" t="s">
        <v>496</v>
      </c>
      <c r="C42" s="20" t="s">
        <v>497</v>
      </c>
      <c r="D42" s="23" t="s">
        <v>498</v>
      </c>
      <c r="E42" s="7" t="s">
        <v>143</v>
      </c>
      <c r="F42" s="26"/>
      <c r="G42" s="26"/>
      <c r="H42" s="32" t="s">
        <v>499</v>
      </c>
      <c r="I42" s="36" t="s">
        <v>292</v>
      </c>
      <c r="J42" s="37" t="s">
        <v>500</v>
      </c>
      <c r="K42" s="7" t="s">
        <v>21</v>
      </c>
      <c r="L42" s="36"/>
      <c r="M42" s="8" t="s">
        <v>21</v>
      </c>
      <c r="N42" s="53"/>
    </row>
    <row r="43" spans="1:14" ht="45" x14ac:dyDescent="0.25">
      <c r="A43" s="9" t="s">
        <v>241</v>
      </c>
      <c r="B43" s="42" t="s">
        <v>229</v>
      </c>
      <c r="C43" s="22" t="s">
        <v>287</v>
      </c>
      <c r="D43" s="25" t="s">
        <v>286</v>
      </c>
      <c r="E43" s="11" t="s">
        <v>232</v>
      </c>
      <c r="F43" s="28">
        <v>2000</v>
      </c>
      <c r="G43" s="28"/>
      <c r="H43" s="34" t="s">
        <v>44</v>
      </c>
      <c r="I43" s="35" t="s">
        <v>285</v>
      </c>
      <c r="J43" s="39" t="s">
        <v>45</v>
      </c>
      <c r="K43" s="11" t="s">
        <v>21</v>
      </c>
      <c r="L43" s="34"/>
      <c r="M43" s="12" t="s">
        <v>26</v>
      </c>
    </row>
    <row r="44" spans="1:14" ht="30" x14ac:dyDescent="0.25">
      <c r="A44" s="9" t="s">
        <v>246</v>
      </c>
      <c r="B44" s="44" t="s">
        <v>388</v>
      </c>
      <c r="C44" s="20" t="s">
        <v>389</v>
      </c>
      <c r="D44" s="23" t="s">
        <v>390</v>
      </c>
      <c r="E44" s="7" t="s">
        <v>391</v>
      </c>
      <c r="F44" s="26"/>
      <c r="G44" s="26">
        <v>40000</v>
      </c>
      <c r="H44" s="36" t="s">
        <v>44</v>
      </c>
      <c r="I44" s="32" t="s">
        <v>392</v>
      </c>
      <c r="J44" s="37" t="s">
        <v>45</v>
      </c>
      <c r="K44" s="7" t="s">
        <v>21</v>
      </c>
      <c r="L44" s="36"/>
      <c r="M44" s="8" t="s">
        <v>26</v>
      </c>
    </row>
    <row r="45" spans="1:14" ht="75" x14ac:dyDescent="0.25">
      <c r="A45" s="9" t="s">
        <v>249</v>
      </c>
      <c r="B45" s="44" t="s">
        <v>393</v>
      </c>
      <c r="C45" s="20" t="s">
        <v>394</v>
      </c>
      <c r="D45" s="23" t="s">
        <v>390</v>
      </c>
      <c r="E45" s="7" t="s">
        <v>395</v>
      </c>
      <c r="F45" s="26">
        <f>5800*12</f>
        <v>69600</v>
      </c>
      <c r="G45" s="26">
        <f>Tablica1[[#This Row],[Neto iznos]]*25%+Tablica1[[#This Row],[Neto iznos]]</f>
        <v>87000</v>
      </c>
      <c r="H45" s="36" t="s">
        <v>396</v>
      </c>
      <c r="I45" s="32" t="s">
        <v>397</v>
      </c>
      <c r="J45" s="37" t="s">
        <v>396</v>
      </c>
      <c r="K45" s="7" t="s">
        <v>21</v>
      </c>
      <c r="L45" s="36"/>
      <c r="M45" s="8" t="s">
        <v>26</v>
      </c>
    </row>
    <row r="46" spans="1:14" ht="30" x14ac:dyDescent="0.25">
      <c r="A46" s="9" t="s">
        <v>253</v>
      </c>
      <c r="B46" s="44" t="s">
        <v>388</v>
      </c>
      <c r="C46" s="20" t="s">
        <v>398</v>
      </c>
      <c r="D46" s="23" t="s">
        <v>390</v>
      </c>
      <c r="E46" s="7" t="s">
        <v>399</v>
      </c>
      <c r="F46" s="26"/>
      <c r="G46" s="26">
        <v>73000</v>
      </c>
      <c r="H46" s="36" t="s">
        <v>44</v>
      </c>
      <c r="I46" s="32" t="s">
        <v>400</v>
      </c>
      <c r="J46" s="37" t="s">
        <v>45</v>
      </c>
      <c r="K46" s="7" t="s">
        <v>21</v>
      </c>
      <c r="L46" s="36"/>
      <c r="M46" s="8" t="s">
        <v>26</v>
      </c>
    </row>
    <row r="47" spans="1:14" ht="30" x14ac:dyDescent="0.25">
      <c r="A47" s="9" t="s">
        <v>255</v>
      </c>
      <c r="B47" s="44" t="s">
        <v>388</v>
      </c>
      <c r="C47" s="20" t="s">
        <v>401</v>
      </c>
      <c r="D47" s="23" t="s">
        <v>390</v>
      </c>
      <c r="E47" s="7" t="s">
        <v>391</v>
      </c>
      <c r="F47" s="26"/>
      <c r="G47" s="26">
        <v>60000</v>
      </c>
      <c r="H47" s="36" t="s">
        <v>44</v>
      </c>
      <c r="I47" s="32" t="s">
        <v>402</v>
      </c>
      <c r="J47" s="37" t="s">
        <v>45</v>
      </c>
      <c r="K47" s="7" t="s">
        <v>21</v>
      </c>
      <c r="L47" s="36"/>
      <c r="M47" s="8" t="s">
        <v>26</v>
      </c>
    </row>
    <row r="48" spans="1:14" ht="30" x14ac:dyDescent="0.25">
      <c r="A48" s="9" t="s">
        <v>256</v>
      </c>
      <c r="B48" s="44" t="s">
        <v>388</v>
      </c>
      <c r="C48" s="20" t="s">
        <v>403</v>
      </c>
      <c r="D48" s="23" t="s">
        <v>390</v>
      </c>
      <c r="E48" s="7" t="s">
        <v>404</v>
      </c>
      <c r="F48" s="26"/>
      <c r="G48" s="26">
        <v>20000</v>
      </c>
      <c r="H48" s="36" t="s">
        <v>44</v>
      </c>
      <c r="I48" s="32" t="s">
        <v>428</v>
      </c>
      <c r="J48" s="37" t="s">
        <v>45</v>
      </c>
      <c r="K48" s="7" t="s">
        <v>21</v>
      </c>
      <c r="L48" s="36"/>
      <c r="M48" s="8" t="s">
        <v>26</v>
      </c>
    </row>
    <row r="49" spans="1:13" ht="45" x14ac:dyDescent="0.25">
      <c r="A49" s="9" t="s">
        <v>259</v>
      </c>
      <c r="B49" s="44" t="s">
        <v>388</v>
      </c>
      <c r="C49" s="20" t="s">
        <v>405</v>
      </c>
      <c r="D49" s="23" t="s">
        <v>390</v>
      </c>
      <c r="E49" s="7" t="s">
        <v>404</v>
      </c>
      <c r="F49" s="26"/>
      <c r="G49" s="26">
        <v>35000</v>
      </c>
      <c r="H49" s="36" t="s">
        <v>44</v>
      </c>
      <c r="I49" s="32" t="s">
        <v>406</v>
      </c>
      <c r="J49" s="37" t="s">
        <v>45</v>
      </c>
      <c r="K49" s="7" t="s">
        <v>21</v>
      </c>
      <c r="L49" s="36"/>
      <c r="M49" s="8" t="s">
        <v>26</v>
      </c>
    </row>
    <row r="50" spans="1:13" ht="45" x14ac:dyDescent="0.25">
      <c r="A50" s="9" t="s">
        <v>261</v>
      </c>
      <c r="B50" s="44" t="s">
        <v>388</v>
      </c>
      <c r="C50" s="20" t="s">
        <v>407</v>
      </c>
      <c r="D50" s="23" t="s">
        <v>390</v>
      </c>
      <c r="E50" s="7" t="s">
        <v>404</v>
      </c>
      <c r="F50" s="26"/>
      <c r="G50" s="26">
        <v>12000</v>
      </c>
      <c r="H50" s="36" t="s">
        <v>44</v>
      </c>
      <c r="I50" s="32" t="s">
        <v>408</v>
      </c>
      <c r="J50" s="37" t="s">
        <v>45</v>
      </c>
      <c r="K50" s="7" t="s">
        <v>21</v>
      </c>
      <c r="L50" s="36"/>
      <c r="M50" s="8" t="s">
        <v>26</v>
      </c>
    </row>
    <row r="51" spans="1:13" ht="30" x14ac:dyDescent="0.25">
      <c r="A51" s="9" t="s">
        <v>263</v>
      </c>
      <c r="B51" s="44" t="s">
        <v>388</v>
      </c>
      <c r="C51" s="20" t="s">
        <v>409</v>
      </c>
      <c r="D51" s="23" t="s">
        <v>390</v>
      </c>
      <c r="E51" s="7" t="s">
        <v>391</v>
      </c>
      <c r="F51" s="26"/>
      <c r="G51" s="26">
        <v>180000</v>
      </c>
      <c r="H51" s="36" t="s">
        <v>44</v>
      </c>
      <c r="I51" s="32" t="s">
        <v>410</v>
      </c>
      <c r="J51" s="37" t="s">
        <v>45</v>
      </c>
      <c r="K51" s="7" t="s">
        <v>21</v>
      </c>
      <c r="L51" s="36"/>
      <c r="M51" s="8" t="s">
        <v>26</v>
      </c>
    </row>
    <row r="52" spans="1:13" ht="30" x14ac:dyDescent="0.25">
      <c r="A52" s="9" t="s">
        <v>265</v>
      </c>
      <c r="B52" s="10" t="s">
        <v>65</v>
      </c>
      <c r="C52" s="22" t="s">
        <v>242</v>
      </c>
      <c r="D52" s="25" t="s">
        <v>243</v>
      </c>
      <c r="E52" s="11" t="s">
        <v>245</v>
      </c>
      <c r="F52" s="28">
        <v>10000</v>
      </c>
      <c r="G52" s="28"/>
      <c r="H52" s="34" t="s">
        <v>44</v>
      </c>
      <c r="I52" s="35" t="s">
        <v>244</v>
      </c>
      <c r="J52" s="39" t="s">
        <v>45</v>
      </c>
      <c r="K52" s="11" t="s">
        <v>21</v>
      </c>
      <c r="L52" s="34"/>
      <c r="M52" s="12" t="s">
        <v>26</v>
      </c>
    </row>
    <row r="53" spans="1:13" ht="45" x14ac:dyDescent="0.25">
      <c r="A53" s="9" t="s">
        <v>269</v>
      </c>
      <c r="B53" s="10" t="s">
        <v>222</v>
      </c>
      <c r="C53" s="22" t="s">
        <v>223</v>
      </c>
      <c r="D53" s="25" t="s">
        <v>224</v>
      </c>
      <c r="E53" s="11" t="s">
        <v>225</v>
      </c>
      <c r="F53" s="28">
        <v>6000</v>
      </c>
      <c r="G53" s="28"/>
      <c r="H53" s="35" t="s">
        <v>343</v>
      </c>
      <c r="I53" s="34" t="s">
        <v>226</v>
      </c>
      <c r="J53" s="39" t="s">
        <v>89</v>
      </c>
      <c r="K53" s="11" t="s">
        <v>26</v>
      </c>
      <c r="L53" s="34"/>
      <c r="M53" s="12" t="s">
        <v>26</v>
      </c>
    </row>
    <row r="54" spans="1:13" ht="135" x14ac:dyDescent="0.25">
      <c r="A54" s="9" t="s">
        <v>274</v>
      </c>
      <c r="B54" s="42" t="s">
        <v>275</v>
      </c>
      <c r="C54" s="22" t="s">
        <v>276</v>
      </c>
      <c r="D54" s="25" t="s">
        <v>279</v>
      </c>
      <c r="E54" s="11" t="s">
        <v>278</v>
      </c>
      <c r="F54" s="28">
        <v>32528</v>
      </c>
      <c r="G54" s="28">
        <f>Tablica1[[#This Row],[Neto iznos]]*25%+Tablica1[[#This Row],[Neto iznos]]</f>
        <v>40660</v>
      </c>
      <c r="H54" s="35" t="s">
        <v>281</v>
      </c>
      <c r="I54" s="34" t="s">
        <v>277</v>
      </c>
      <c r="J54" s="39" t="s">
        <v>280</v>
      </c>
      <c r="K54" s="11" t="s">
        <v>21</v>
      </c>
      <c r="L54" s="34"/>
      <c r="M54" s="12" t="s">
        <v>26</v>
      </c>
    </row>
    <row r="55" spans="1:13" ht="135" x14ac:dyDescent="0.25">
      <c r="A55" s="9" t="s">
        <v>282</v>
      </c>
      <c r="B55" s="42" t="s">
        <v>283</v>
      </c>
      <c r="C55" s="22" t="s">
        <v>276</v>
      </c>
      <c r="D55" s="25" t="s">
        <v>279</v>
      </c>
      <c r="E55" s="11" t="s">
        <v>278</v>
      </c>
      <c r="F55" s="28">
        <v>7600</v>
      </c>
      <c r="G55" s="28">
        <f>Tablica1[[#This Row],[Neto iznos]]*25%+Tablica1[[#This Row],[Neto iznos]]</f>
        <v>9500</v>
      </c>
      <c r="H55" s="35" t="s">
        <v>281</v>
      </c>
      <c r="I55" s="34" t="s">
        <v>277</v>
      </c>
      <c r="J55" s="39" t="s">
        <v>280</v>
      </c>
      <c r="K55" s="11" t="s">
        <v>21</v>
      </c>
      <c r="L55" s="34"/>
      <c r="M55" s="12" t="s">
        <v>26</v>
      </c>
    </row>
    <row r="56" spans="1:13" ht="30" x14ac:dyDescent="0.25">
      <c r="A56" s="9" t="s">
        <v>284</v>
      </c>
      <c r="B56" s="44" t="s">
        <v>388</v>
      </c>
      <c r="C56" s="20" t="s">
        <v>411</v>
      </c>
      <c r="D56" s="23" t="s">
        <v>270</v>
      </c>
      <c r="E56" s="7" t="s">
        <v>404</v>
      </c>
      <c r="F56" s="26"/>
      <c r="G56" s="26">
        <v>10000</v>
      </c>
      <c r="H56" s="36" t="s">
        <v>44</v>
      </c>
      <c r="I56" s="32" t="s">
        <v>412</v>
      </c>
      <c r="J56" s="37" t="s">
        <v>45</v>
      </c>
      <c r="K56" s="7" t="s">
        <v>21</v>
      </c>
      <c r="L56" s="36"/>
      <c r="M56" s="8" t="s">
        <v>26</v>
      </c>
    </row>
    <row r="57" spans="1:13" ht="30" x14ac:dyDescent="0.25">
      <c r="A57" s="9" t="s">
        <v>288</v>
      </c>
      <c r="B57" s="44" t="s">
        <v>388</v>
      </c>
      <c r="C57" s="20" t="s">
        <v>413</v>
      </c>
      <c r="D57" s="23" t="s">
        <v>270</v>
      </c>
      <c r="E57" s="7" t="s">
        <v>404</v>
      </c>
      <c r="F57" s="26"/>
      <c r="G57" s="26">
        <v>10205.32</v>
      </c>
      <c r="H57" s="36" t="s">
        <v>44</v>
      </c>
      <c r="I57" s="32" t="s">
        <v>414</v>
      </c>
      <c r="J57" s="37" t="s">
        <v>45</v>
      </c>
      <c r="K57" s="7" t="s">
        <v>21</v>
      </c>
      <c r="L57" s="36"/>
      <c r="M57" s="8" t="s">
        <v>26</v>
      </c>
    </row>
    <row r="58" spans="1:13" ht="30" x14ac:dyDescent="0.25">
      <c r="A58" s="9" t="s">
        <v>291</v>
      </c>
      <c r="B58" s="44" t="s">
        <v>388</v>
      </c>
      <c r="C58" s="20" t="s">
        <v>415</v>
      </c>
      <c r="D58" s="23" t="s">
        <v>270</v>
      </c>
      <c r="E58" s="7" t="s">
        <v>404</v>
      </c>
      <c r="F58" s="26"/>
      <c r="G58" s="26">
        <v>29794.68</v>
      </c>
      <c r="H58" s="36" t="s">
        <v>44</v>
      </c>
      <c r="I58" s="32" t="s">
        <v>416</v>
      </c>
      <c r="J58" s="37" t="s">
        <v>45</v>
      </c>
      <c r="K58" s="7" t="s">
        <v>21</v>
      </c>
      <c r="L58" s="36"/>
      <c r="M58" s="8" t="s">
        <v>26</v>
      </c>
    </row>
    <row r="59" spans="1:13" ht="30" x14ac:dyDescent="0.25">
      <c r="A59" s="9" t="s">
        <v>293</v>
      </c>
      <c r="B59" s="10" t="s">
        <v>266</v>
      </c>
      <c r="C59" s="22" t="s">
        <v>267</v>
      </c>
      <c r="D59" s="25" t="s">
        <v>270</v>
      </c>
      <c r="E59" s="11" t="s">
        <v>273</v>
      </c>
      <c r="F59" s="28"/>
      <c r="G59" s="28"/>
      <c r="H59" s="35" t="s">
        <v>345</v>
      </c>
      <c r="I59" s="34" t="s">
        <v>268</v>
      </c>
      <c r="J59" s="39" t="s">
        <v>347</v>
      </c>
      <c r="K59" s="11" t="s">
        <v>26</v>
      </c>
      <c r="L59" s="34"/>
      <c r="M59" s="12" t="s">
        <v>26</v>
      </c>
    </row>
    <row r="60" spans="1:13" ht="30" x14ac:dyDescent="0.25">
      <c r="A60" s="9" t="s">
        <v>295</v>
      </c>
      <c r="B60" s="10" t="s">
        <v>79</v>
      </c>
      <c r="C60" s="22" t="s">
        <v>271</v>
      </c>
      <c r="D60" s="25" t="s">
        <v>270</v>
      </c>
      <c r="E60" s="11" t="s">
        <v>272</v>
      </c>
      <c r="F60" s="28">
        <v>1000</v>
      </c>
      <c r="G60" s="28"/>
      <c r="H60" s="34" t="s">
        <v>344</v>
      </c>
      <c r="I60" s="34" t="s">
        <v>80</v>
      </c>
      <c r="J60" s="39" t="s">
        <v>45</v>
      </c>
      <c r="K60" s="11" t="s">
        <v>21</v>
      </c>
      <c r="L60" s="34"/>
      <c r="M60" s="12" t="s">
        <v>26</v>
      </c>
    </row>
    <row r="61" spans="1:13" ht="45" x14ac:dyDescent="0.25">
      <c r="A61" s="9" t="s">
        <v>297</v>
      </c>
      <c r="B61" s="44" t="s">
        <v>423</v>
      </c>
      <c r="C61" s="20" t="s">
        <v>424</v>
      </c>
      <c r="D61" s="23" t="s">
        <v>270</v>
      </c>
      <c r="E61" s="7" t="s">
        <v>429</v>
      </c>
      <c r="F61" s="26">
        <v>68000</v>
      </c>
      <c r="G61" s="26">
        <f>Tablica1[[#This Row],[Neto iznos]]*25%+Tablica1[[#This Row],[Neto iznos]]</f>
        <v>85000</v>
      </c>
      <c r="H61" s="32" t="s">
        <v>426</v>
      </c>
      <c r="I61" s="32" t="s">
        <v>174</v>
      </c>
      <c r="J61" s="37" t="s">
        <v>427</v>
      </c>
      <c r="K61" s="7" t="s">
        <v>21</v>
      </c>
      <c r="L61" s="36"/>
      <c r="M61" s="8" t="s">
        <v>21</v>
      </c>
    </row>
    <row r="62" spans="1:13" x14ac:dyDescent="0.25">
      <c r="A62" s="9" t="s">
        <v>299</v>
      </c>
      <c r="B62" s="6" t="s">
        <v>356</v>
      </c>
      <c r="C62" s="20" t="s">
        <v>357</v>
      </c>
      <c r="D62" s="23" t="s">
        <v>231</v>
      </c>
      <c r="E62" s="7" t="s">
        <v>358</v>
      </c>
      <c r="F62" s="26"/>
      <c r="G62" s="26">
        <v>4500</v>
      </c>
      <c r="H62" s="36" t="s">
        <v>116</v>
      </c>
      <c r="I62" s="36" t="s">
        <v>359</v>
      </c>
      <c r="J62" s="37" t="s">
        <v>231</v>
      </c>
      <c r="K62" s="7" t="s">
        <v>21</v>
      </c>
      <c r="L62" s="36"/>
      <c r="M62" s="8" t="s">
        <v>26</v>
      </c>
    </row>
    <row r="63" spans="1:13" x14ac:dyDescent="0.25">
      <c r="A63" s="9" t="s">
        <v>301</v>
      </c>
      <c r="B63" s="6" t="s">
        <v>356</v>
      </c>
      <c r="C63" s="20" t="s">
        <v>361</v>
      </c>
      <c r="D63" s="23" t="s">
        <v>231</v>
      </c>
      <c r="E63" s="7" t="s">
        <v>358</v>
      </c>
      <c r="F63" s="26"/>
      <c r="G63" s="26">
        <v>55000</v>
      </c>
      <c r="H63" s="36" t="s">
        <v>116</v>
      </c>
      <c r="I63" s="36" t="s">
        <v>360</v>
      </c>
      <c r="J63" s="37" t="s">
        <v>231</v>
      </c>
      <c r="K63" s="7" t="s">
        <v>21</v>
      </c>
      <c r="L63" s="36"/>
      <c r="M63" s="8" t="s">
        <v>26</v>
      </c>
    </row>
    <row r="64" spans="1:13" ht="45" x14ac:dyDescent="0.25">
      <c r="A64" s="9" t="s">
        <v>302</v>
      </c>
      <c r="B64" s="42" t="s">
        <v>229</v>
      </c>
      <c r="C64" s="22" t="s">
        <v>230</v>
      </c>
      <c r="D64" s="25" t="s">
        <v>231</v>
      </c>
      <c r="E64" s="11" t="s">
        <v>232</v>
      </c>
      <c r="F64" s="28">
        <v>1000</v>
      </c>
      <c r="G64" s="28"/>
      <c r="H64" s="35" t="s">
        <v>44</v>
      </c>
      <c r="I64" s="35" t="s">
        <v>233</v>
      </c>
      <c r="J64" s="39" t="s">
        <v>45</v>
      </c>
      <c r="K64" s="11" t="s">
        <v>21</v>
      </c>
      <c r="L64" s="34"/>
      <c r="M64" s="12" t="s">
        <v>26</v>
      </c>
    </row>
    <row r="65" spans="1:13" ht="30" x14ac:dyDescent="0.25">
      <c r="A65" s="9" t="s">
        <v>305</v>
      </c>
      <c r="B65" s="10" t="s">
        <v>250</v>
      </c>
      <c r="C65" s="22" t="s">
        <v>252</v>
      </c>
      <c r="D65" s="25" t="s">
        <v>231</v>
      </c>
      <c r="E65" s="11" t="s">
        <v>216</v>
      </c>
      <c r="F65" s="28">
        <v>3000</v>
      </c>
      <c r="G65" s="28"/>
      <c r="H65" s="34"/>
      <c r="I65" s="34" t="s">
        <v>251</v>
      </c>
      <c r="J65" s="39" t="s">
        <v>347</v>
      </c>
      <c r="K65" s="11" t="s">
        <v>26</v>
      </c>
      <c r="L65" s="34"/>
      <c r="M65" s="12" t="s">
        <v>26</v>
      </c>
    </row>
    <row r="66" spans="1:13" ht="30" x14ac:dyDescent="0.25">
      <c r="A66" s="9" t="s">
        <v>308</v>
      </c>
      <c r="B66" s="10" t="s">
        <v>213</v>
      </c>
      <c r="C66" s="22" t="s">
        <v>214</v>
      </c>
      <c r="D66" s="25" t="s">
        <v>231</v>
      </c>
      <c r="E66" s="11" t="s">
        <v>216</v>
      </c>
      <c r="F66" s="28">
        <v>4000</v>
      </c>
      <c r="G66" s="28"/>
      <c r="H66" s="32" t="s">
        <v>346</v>
      </c>
      <c r="I66" s="34" t="s">
        <v>254</v>
      </c>
      <c r="J66" s="39" t="s">
        <v>347</v>
      </c>
      <c r="K66" s="11" t="s">
        <v>26</v>
      </c>
      <c r="L66" s="34"/>
      <c r="M66" s="12" t="s">
        <v>26</v>
      </c>
    </row>
    <row r="67" spans="1:13" ht="30" x14ac:dyDescent="0.25">
      <c r="A67" s="9" t="s">
        <v>309</v>
      </c>
      <c r="B67" s="10" t="s">
        <v>213</v>
      </c>
      <c r="C67" s="22" t="s">
        <v>214</v>
      </c>
      <c r="D67" s="25" t="s">
        <v>231</v>
      </c>
      <c r="E67" s="11" t="s">
        <v>216</v>
      </c>
      <c r="F67" s="28">
        <v>4000</v>
      </c>
      <c r="G67" s="28"/>
      <c r="H67" s="32" t="s">
        <v>346</v>
      </c>
      <c r="I67" s="34" t="s">
        <v>258</v>
      </c>
      <c r="J67" s="39" t="s">
        <v>347</v>
      </c>
      <c r="K67" s="11" t="s">
        <v>26</v>
      </c>
      <c r="L67" s="34"/>
      <c r="M67" s="12" t="s">
        <v>26</v>
      </c>
    </row>
    <row r="68" spans="1:13" ht="30" x14ac:dyDescent="0.25">
      <c r="A68" s="9" t="s">
        <v>311</v>
      </c>
      <c r="B68" s="10" t="s">
        <v>213</v>
      </c>
      <c r="C68" s="22" t="s">
        <v>214</v>
      </c>
      <c r="D68" s="25" t="s">
        <v>231</v>
      </c>
      <c r="E68" s="11" t="s">
        <v>216</v>
      </c>
      <c r="F68" s="28">
        <v>4000</v>
      </c>
      <c r="G68" s="28"/>
      <c r="H68" s="32" t="s">
        <v>346</v>
      </c>
      <c r="I68" s="34" t="s">
        <v>262</v>
      </c>
      <c r="J68" s="39" t="s">
        <v>347</v>
      </c>
      <c r="K68" s="11" t="s">
        <v>26</v>
      </c>
      <c r="L68" s="34"/>
      <c r="M68" s="12" t="s">
        <v>26</v>
      </c>
    </row>
    <row r="69" spans="1:13" ht="30" x14ac:dyDescent="0.25">
      <c r="A69" s="9" t="s">
        <v>313</v>
      </c>
      <c r="B69" s="10" t="s">
        <v>213</v>
      </c>
      <c r="C69" s="22" t="s">
        <v>214</v>
      </c>
      <c r="D69" s="25" t="s">
        <v>248</v>
      </c>
      <c r="E69" s="11" t="s">
        <v>216</v>
      </c>
      <c r="F69" s="28">
        <v>600</v>
      </c>
      <c r="G69" s="28"/>
      <c r="H69" s="32" t="s">
        <v>346</v>
      </c>
      <c r="I69" s="35" t="s">
        <v>260</v>
      </c>
      <c r="J69" s="39" t="s">
        <v>347</v>
      </c>
      <c r="K69" s="11" t="s">
        <v>26</v>
      </c>
      <c r="L69" s="34"/>
      <c r="M69" s="12" t="s">
        <v>26</v>
      </c>
    </row>
    <row r="70" spans="1:13" ht="30" x14ac:dyDescent="0.25">
      <c r="A70" s="9" t="s">
        <v>333</v>
      </c>
      <c r="B70" s="10" t="s">
        <v>213</v>
      </c>
      <c r="C70" s="22" t="s">
        <v>214</v>
      </c>
      <c r="D70" s="25" t="s">
        <v>248</v>
      </c>
      <c r="E70" s="11" t="s">
        <v>216</v>
      </c>
      <c r="F70" s="28">
        <v>1000</v>
      </c>
      <c r="G70" s="28"/>
      <c r="H70" s="32" t="s">
        <v>346</v>
      </c>
      <c r="I70" s="34" t="s">
        <v>264</v>
      </c>
      <c r="J70" s="39" t="s">
        <v>347</v>
      </c>
      <c r="K70" s="11" t="s">
        <v>26</v>
      </c>
      <c r="L70" s="34"/>
      <c r="M70" s="12" t="s">
        <v>26</v>
      </c>
    </row>
    <row r="71" spans="1:13" ht="30" x14ac:dyDescent="0.25">
      <c r="A71" s="9" t="s">
        <v>334</v>
      </c>
      <c r="B71" s="10" t="s">
        <v>213</v>
      </c>
      <c r="C71" s="22" t="s">
        <v>214</v>
      </c>
      <c r="D71" s="25" t="s">
        <v>330</v>
      </c>
      <c r="E71" s="11" t="s">
        <v>216</v>
      </c>
      <c r="F71" s="28">
        <v>2000</v>
      </c>
      <c r="G71" s="28"/>
      <c r="H71" s="32" t="s">
        <v>346</v>
      </c>
      <c r="I71" s="34" t="s">
        <v>257</v>
      </c>
      <c r="J71" s="39" t="s">
        <v>347</v>
      </c>
      <c r="K71" s="11" t="s">
        <v>26</v>
      </c>
      <c r="L71" s="34"/>
      <c r="M71" s="12" t="s">
        <v>26</v>
      </c>
    </row>
    <row r="72" spans="1:13" ht="30" x14ac:dyDescent="0.25">
      <c r="A72" s="9" t="s">
        <v>335</v>
      </c>
      <c r="B72" s="44" t="s">
        <v>417</v>
      </c>
      <c r="C72" s="20" t="s">
        <v>418</v>
      </c>
      <c r="D72" s="23" t="s">
        <v>330</v>
      </c>
      <c r="E72" s="7" t="s">
        <v>150</v>
      </c>
      <c r="F72" s="26">
        <v>355176</v>
      </c>
      <c r="G72" s="26">
        <f>Tablica1[[#This Row],[Neto iznos]]*25%+Tablica1[[#This Row],[Neto iznos]]</f>
        <v>443970</v>
      </c>
      <c r="H72" s="32" t="s">
        <v>425</v>
      </c>
      <c r="I72" s="36" t="s">
        <v>19</v>
      </c>
      <c r="J72" s="37" t="s">
        <v>419</v>
      </c>
      <c r="K72" s="7" t="s">
        <v>21</v>
      </c>
      <c r="L72" s="36"/>
      <c r="M72" s="8" t="s">
        <v>21</v>
      </c>
    </row>
    <row r="73" spans="1:13" ht="30" x14ac:dyDescent="0.25">
      <c r="A73" s="9" t="s">
        <v>336</v>
      </c>
      <c r="B73" s="10" t="s">
        <v>213</v>
      </c>
      <c r="C73" s="22" t="s">
        <v>214</v>
      </c>
      <c r="D73" s="25" t="s">
        <v>219</v>
      </c>
      <c r="E73" s="11" t="s">
        <v>216</v>
      </c>
      <c r="F73" s="28">
        <v>1000</v>
      </c>
      <c r="G73" s="28"/>
      <c r="H73" s="32" t="s">
        <v>346</v>
      </c>
      <c r="I73" s="34" t="s">
        <v>220</v>
      </c>
      <c r="J73" s="39" t="s">
        <v>347</v>
      </c>
      <c r="K73" s="11" t="s">
        <v>26</v>
      </c>
      <c r="L73" s="34"/>
      <c r="M73" s="12" t="s">
        <v>26</v>
      </c>
    </row>
    <row r="74" spans="1:13" ht="30" x14ac:dyDescent="0.25">
      <c r="A74" s="9" t="s">
        <v>337</v>
      </c>
      <c r="B74" s="10" t="s">
        <v>213</v>
      </c>
      <c r="C74" s="22" t="s">
        <v>214</v>
      </c>
      <c r="D74" s="25" t="s">
        <v>219</v>
      </c>
      <c r="E74" s="11" t="s">
        <v>216</v>
      </c>
      <c r="F74" s="28">
        <v>1000</v>
      </c>
      <c r="G74" s="28"/>
      <c r="H74" s="32" t="s">
        <v>346</v>
      </c>
      <c r="I74" s="34" t="s">
        <v>202</v>
      </c>
      <c r="J74" s="39" t="s">
        <v>347</v>
      </c>
      <c r="K74" s="11" t="s">
        <v>26</v>
      </c>
      <c r="L74" s="34"/>
      <c r="M74" s="12" t="s">
        <v>26</v>
      </c>
    </row>
    <row r="75" spans="1:13" ht="45" x14ac:dyDescent="0.25">
      <c r="A75" s="9" t="s">
        <v>338</v>
      </c>
      <c r="B75" s="6" t="s">
        <v>65</v>
      </c>
      <c r="C75" s="20" t="s">
        <v>494</v>
      </c>
      <c r="D75" s="23" t="s">
        <v>238</v>
      </c>
      <c r="E75" s="7" t="s">
        <v>495</v>
      </c>
      <c r="F75" s="26">
        <v>194629.73</v>
      </c>
      <c r="G75" s="26"/>
      <c r="H75" s="32" t="s">
        <v>44</v>
      </c>
      <c r="I75" s="36" t="s">
        <v>69</v>
      </c>
      <c r="J75" s="37" t="s">
        <v>44</v>
      </c>
      <c r="K75" s="7" t="s">
        <v>21</v>
      </c>
      <c r="L75" s="36"/>
      <c r="M75" s="8" t="s">
        <v>26</v>
      </c>
    </row>
    <row r="76" spans="1:13" ht="30" x14ac:dyDescent="0.25">
      <c r="A76" s="9" t="s">
        <v>339</v>
      </c>
      <c r="B76" s="10" t="s">
        <v>213</v>
      </c>
      <c r="C76" s="22" t="s">
        <v>214</v>
      </c>
      <c r="D76" s="25" t="s">
        <v>238</v>
      </c>
      <c r="E76" s="11" t="s">
        <v>216</v>
      </c>
      <c r="F76" s="28">
        <v>1000</v>
      </c>
      <c r="G76" s="28"/>
      <c r="H76" s="32" t="s">
        <v>346</v>
      </c>
      <c r="I76" s="34" t="s">
        <v>237</v>
      </c>
      <c r="J76" s="39" t="s">
        <v>347</v>
      </c>
      <c r="K76" s="11" t="s">
        <v>26</v>
      </c>
      <c r="L76" s="34"/>
      <c r="M76" s="12" t="s">
        <v>26</v>
      </c>
    </row>
    <row r="77" spans="1:13" ht="30" x14ac:dyDescent="0.25">
      <c r="A77" s="9" t="s">
        <v>353</v>
      </c>
      <c r="B77" s="10" t="s">
        <v>213</v>
      </c>
      <c r="C77" s="22" t="s">
        <v>214</v>
      </c>
      <c r="D77" s="25" t="s">
        <v>238</v>
      </c>
      <c r="E77" s="11" t="s">
        <v>216</v>
      </c>
      <c r="F77" s="26">
        <v>1000</v>
      </c>
      <c r="G77" s="26"/>
      <c r="H77" s="32" t="s">
        <v>346</v>
      </c>
      <c r="I77" s="36" t="s">
        <v>240</v>
      </c>
      <c r="J77" s="39" t="s">
        <v>347</v>
      </c>
      <c r="K77" s="7" t="s">
        <v>26</v>
      </c>
      <c r="L77" s="36"/>
      <c r="M77" s="8" t="s">
        <v>26</v>
      </c>
    </row>
    <row r="78" spans="1:13" ht="30" x14ac:dyDescent="0.25">
      <c r="A78" s="9" t="s">
        <v>367</v>
      </c>
      <c r="B78" s="10" t="s">
        <v>213</v>
      </c>
      <c r="C78" s="22" t="s">
        <v>214</v>
      </c>
      <c r="D78" s="25" t="s">
        <v>215</v>
      </c>
      <c r="E78" s="11" t="s">
        <v>216</v>
      </c>
      <c r="F78" s="28">
        <v>800</v>
      </c>
      <c r="G78" s="28"/>
      <c r="H78" s="32" t="s">
        <v>346</v>
      </c>
      <c r="I78" s="34" t="s">
        <v>217</v>
      </c>
      <c r="J78" s="39" t="s">
        <v>347</v>
      </c>
      <c r="K78" s="11" t="s">
        <v>26</v>
      </c>
      <c r="L78" s="34"/>
      <c r="M78" s="12" t="s">
        <v>26</v>
      </c>
    </row>
    <row r="79" spans="1:13" ht="30" x14ac:dyDescent="0.25">
      <c r="A79" s="9" t="s">
        <v>368</v>
      </c>
      <c r="B79" s="10" t="s">
        <v>213</v>
      </c>
      <c r="C79" s="22" t="s">
        <v>214</v>
      </c>
      <c r="D79" s="25" t="s">
        <v>215</v>
      </c>
      <c r="E79" s="11" t="s">
        <v>216</v>
      </c>
      <c r="F79" s="28">
        <v>2000</v>
      </c>
      <c r="G79" s="28"/>
      <c r="H79" s="32" t="s">
        <v>346</v>
      </c>
      <c r="I79" s="34" t="s">
        <v>235</v>
      </c>
      <c r="J79" s="39" t="s">
        <v>347</v>
      </c>
      <c r="K79" s="11" t="s">
        <v>26</v>
      </c>
      <c r="L79" s="34"/>
      <c r="M79" s="12" t="s">
        <v>26</v>
      </c>
    </row>
    <row r="80" spans="1:13" ht="45" x14ac:dyDescent="0.25">
      <c r="A80" s="9" t="s">
        <v>369</v>
      </c>
      <c r="B80" s="6" t="s">
        <v>420</v>
      </c>
      <c r="C80" s="20" t="s">
        <v>421</v>
      </c>
      <c r="D80" s="23" t="s">
        <v>215</v>
      </c>
      <c r="E80" s="7" t="s">
        <v>422</v>
      </c>
      <c r="F80" s="26"/>
      <c r="G80" s="26">
        <v>360313.26</v>
      </c>
      <c r="H80" s="32" t="s">
        <v>77</v>
      </c>
      <c r="I80" s="36" t="s">
        <v>69</v>
      </c>
      <c r="J80" s="37" t="s">
        <v>465</v>
      </c>
      <c r="K80" s="7" t="s">
        <v>21</v>
      </c>
      <c r="L80" s="36"/>
      <c r="M80" s="8" t="s">
        <v>26</v>
      </c>
    </row>
    <row r="81" spans="1:13" ht="30" x14ac:dyDescent="0.25">
      <c r="A81" s="9" t="s">
        <v>432</v>
      </c>
      <c r="B81" s="10" t="s">
        <v>213</v>
      </c>
      <c r="C81" s="22" t="s">
        <v>214</v>
      </c>
      <c r="D81" s="25" t="s">
        <v>316</v>
      </c>
      <c r="E81" s="11" t="s">
        <v>216</v>
      </c>
      <c r="F81" s="28">
        <v>500</v>
      </c>
      <c r="G81" s="28"/>
      <c r="H81" s="32" t="s">
        <v>346</v>
      </c>
      <c r="I81" s="34" t="s">
        <v>40</v>
      </c>
      <c r="J81" s="39" t="s">
        <v>347</v>
      </c>
      <c r="K81" s="11" t="s">
        <v>26</v>
      </c>
      <c r="L81" s="34"/>
      <c r="M81" s="12" t="s">
        <v>26</v>
      </c>
    </row>
    <row r="82" spans="1:13" ht="30" x14ac:dyDescent="0.25">
      <c r="A82" s="9" t="s">
        <v>433</v>
      </c>
      <c r="B82" s="10" t="s">
        <v>213</v>
      </c>
      <c r="C82" s="22" t="s">
        <v>214</v>
      </c>
      <c r="D82" s="25" t="s">
        <v>316</v>
      </c>
      <c r="E82" s="11" t="s">
        <v>216</v>
      </c>
      <c r="F82" s="28">
        <v>1000</v>
      </c>
      <c r="G82" s="28"/>
      <c r="H82" s="32" t="s">
        <v>346</v>
      </c>
      <c r="I82" s="34" t="s">
        <v>312</v>
      </c>
      <c r="J82" s="39" t="s">
        <v>347</v>
      </c>
      <c r="K82" s="11" t="s">
        <v>26</v>
      </c>
      <c r="L82" s="34"/>
      <c r="M82" s="12" t="s">
        <v>26</v>
      </c>
    </row>
    <row r="83" spans="1:13" ht="30" x14ac:dyDescent="0.25">
      <c r="A83" s="9" t="s">
        <v>434</v>
      </c>
      <c r="B83" s="10" t="s">
        <v>213</v>
      </c>
      <c r="C83" s="22" t="s">
        <v>214</v>
      </c>
      <c r="D83" s="25" t="s">
        <v>316</v>
      </c>
      <c r="E83" s="11" t="s">
        <v>216</v>
      </c>
      <c r="F83" s="28">
        <v>3000</v>
      </c>
      <c r="G83" s="28"/>
      <c r="H83" s="32" t="s">
        <v>346</v>
      </c>
      <c r="I83" s="34" t="s">
        <v>19</v>
      </c>
      <c r="J83" s="39" t="s">
        <v>347</v>
      </c>
      <c r="K83" s="11" t="s">
        <v>26</v>
      </c>
      <c r="L83" s="34"/>
      <c r="M83" s="12" t="s">
        <v>26</v>
      </c>
    </row>
    <row r="84" spans="1:13" ht="30" x14ac:dyDescent="0.25">
      <c r="A84" s="9" t="s">
        <v>435</v>
      </c>
      <c r="B84" s="10" t="s">
        <v>213</v>
      </c>
      <c r="C84" s="22" t="s">
        <v>214</v>
      </c>
      <c r="D84" s="23" t="s">
        <v>316</v>
      </c>
      <c r="E84" s="11" t="s">
        <v>216</v>
      </c>
      <c r="F84" s="26">
        <v>2000</v>
      </c>
      <c r="G84" s="26"/>
      <c r="H84" s="32" t="s">
        <v>346</v>
      </c>
      <c r="I84" s="36" t="s">
        <v>327</v>
      </c>
      <c r="J84" s="39" t="s">
        <v>347</v>
      </c>
      <c r="K84" s="7" t="s">
        <v>26</v>
      </c>
      <c r="L84" s="36"/>
      <c r="M84" s="8" t="s">
        <v>26</v>
      </c>
    </row>
    <row r="85" spans="1:13" ht="30" x14ac:dyDescent="0.25">
      <c r="A85" s="9" t="s">
        <v>436</v>
      </c>
      <c r="B85" s="10" t="s">
        <v>213</v>
      </c>
      <c r="C85" s="22" t="s">
        <v>214</v>
      </c>
      <c r="D85" s="23" t="s">
        <v>316</v>
      </c>
      <c r="E85" s="11" t="s">
        <v>216</v>
      </c>
      <c r="F85" s="26">
        <v>1000</v>
      </c>
      <c r="G85" s="26"/>
      <c r="H85" s="32" t="s">
        <v>346</v>
      </c>
      <c r="I85" s="36" t="s">
        <v>329</v>
      </c>
      <c r="J85" s="39" t="s">
        <v>347</v>
      </c>
      <c r="K85" s="7" t="s">
        <v>26</v>
      </c>
      <c r="L85" s="36"/>
      <c r="M85" s="8" t="s">
        <v>26</v>
      </c>
    </row>
    <row r="86" spans="1:13" ht="30" x14ac:dyDescent="0.25">
      <c r="A86" s="9" t="s">
        <v>437</v>
      </c>
      <c r="B86" s="10" t="s">
        <v>213</v>
      </c>
      <c r="C86" s="22" t="s">
        <v>214</v>
      </c>
      <c r="D86" s="25" t="s">
        <v>331</v>
      </c>
      <c r="E86" s="11" t="s">
        <v>216</v>
      </c>
      <c r="F86" s="28">
        <v>1500</v>
      </c>
      <c r="G86" s="28"/>
      <c r="H86" s="32" t="s">
        <v>346</v>
      </c>
      <c r="I86" s="34" t="s">
        <v>300</v>
      </c>
      <c r="J86" s="39" t="s">
        <v>347</v>
      </c>
      <c r="K86" s="11" t="s">
        <v>26</v>
      </c>
      <c r="L86" s="34"/>
      <c r="M86" s="12" t="s">
        <v>26</v>
      </c>
    </row>
    <row r="87" spans="1:13" ht="30" x14ac:dyDescent="0.25">
      <c r="A87" s="9" t="s">
        <v>438</v>
      </c>
      <c r="B87" s="10" t="s">
        <v>213</v>
      </c>
      <c r="C87" s="22" t="s">
        <v>214</v>
      </c>
      <c r="D87" s="25" t="s">
        <v>289</v>
      </c>
      <c r="E87" s="11" t="s">
        <v>216</v>
      </c>
      <c r="F87" s="28">
        <v>2000</v>
      </c>
      <c r="G87" s="28"/>
      <c r="H87" s="32" t="s">
        <v>346</v>
      </c>
      <c r="I87" s="34" t="s">
        <v>298</v>
      </c>
      <c r="J87" s="39" t="s">
        <v>347</v>
      </c>
      <c r="K87" s="11" t="s">
        <v>26</v>
      </c>
      <c r="L87" s="34"/>
      <c r="M87" s="12" t="s">
        <v>26</v>
      </c>
    </row>
    <row r="88" spans="1:13" ht="30" x14ac:dyDescent="0.25">
      <c r="A88" s="9" t="s">
        <v>439</v>
      </c>
      <c r="B88" s="10" t="s">
        <v>213</v>
      </c>
      <c r="C88" s="22" t="s">
        <v>214</v>
      </c>
      <c r="D88" s="25" t="s">
        <v>289</v>
      </c>
      <c r="E88" s="11" t="s">
        <v>216</v>
      </c>
      <c r="F88" s="28">
        <v>500</v>
      </c>
      <c r="G88" s="28"/>
      <c r="H88" s="32" t="s">
        <v>346</v>
      </c>
      <c r="I88" s="34" t="s">
        <v>247</v>
      </c>
      <c r="J88" s="39" t="s">
        <v>347</v>
      </c>
      <c r="K88" s="11" t="s">
        <v>26</v>
      </c>
      <c r="L88" s="34"/>
      <c r="M88" s="12" t="s">
        <v>26</v>
      </c>
    </row>
    <row r="89" spans="1:13" ht="30" x14ac:dyDescent="0.25">
      <c r="A89" s="9" t="s">
        <v>440</v>
      </c>
      <c r="B89" s="10" t="s">
        <v>213</v>
      </c>
      <c r="C89" s="22" t="s">
        <v>214</v>
      </c>
      <c r="D89" s="25" t="s">
        <v>289</v>
      </c>
      <c r="E89" s="11" t="s">
        <v>216</v>
      </c>
      <c r="F89" s="28">
        <v>350</v>
      </c>
      <c r="G89" s="28"/>
      <c r="H89" s="32" t="s">
        <v>346</v>
      </c>
      <c r="I89" s="35" t="s">
        <v>290</v>
      </c>
      <c r="J89" s="39" t="s">
        <v>347</v>
      </c>
      <c r="K89" s="11" t="s">
        <v>26</v>
      </c>
      <c r="L89" s="34"/>
      <c r="M89" s="12" t="s">
        <v>26</v>
      </c>
    </row>
    <row r="90" spans="1:13" ht="30" x14ac:dyDescent="0.25">
      <c r="A90" s="9" t="s">
        <v>441</v>
      </c>
      <c r="B90" s="10" t="s">
        <v>213</v>
      </c>
      <c r="C90" s="22" t="s">
        <v>214</v>
      </c>
      <c r="D90" s="25" t="s">
        <v>289</v>
      </c>
      <c r="E90" s="11" t="s">
        <v>216</v>
      </c>
      <c r="F90" s="28">
        <v>2000</v>
      </c>
      <c r="G90" s="28"/>
      <c r="H90" s="32" t="s">
        <v>346</v>
      </c>
      <c r="I90" s="34" t="s">
        <v>294</v>
      </c>
      <c r="J90" s="39" t="s">
        <v>347</v>
      </c>
      <c r="K90" s="11" t="s">
        <v>26</v>
      </c>
      <c r="L90" s="34"/>
      <c r="M90" s="12" t="s">
        <v>26</v>
      </c>
    </row>
    <row r="91" spans="1:13" ht="30" x14ac:dyDescent="0.25">
      <c r="A91" s="9" t="s">
        <v>442</v>
      </c>
      <c r="B91" s="10" t="s">
        <v>213</v>
      </c>
      <c r="C91" s="22" t="s">
        <v>214</v>
      </c>
      <c r="D91" s="23" t="s">
        <v>289</v>
      </c>
      <c r="E91" s="11" t="s">
        <v>216</v>
      </c>
      <c r="F91" s="26">
        <v>1000</v>
      </c>
      <c r="G91" s="26"/>
      <c r="H91" s="32" t="s">
        <v>346</v>
      </c>
      <c r="I91" s="32" t="s">
        <v>328</v>
      </c>
      <c r="J91" s="39" t="s">
        <v>347</v>
      </c>
      <c r="K91" s="7" t="s">
        <v>26</v>
      </c>
      <c r="L91" s="36"/>
      <c r="M91" s="8" t="s">
        <v>26</v>
      </c>
    </row>
    <row r="92" spans="1:13" ht="30" x14ac:dyDescent="0.25">
      <c r="A92" s="9" t="s">
        <v>443</v>
      </c>
      <c r="B92" s="10" t="s">
        <v>213</v>
      </c>
      <c r="C92" s="22" t="s">
        <v>214</v>
      </c>
      <c r="D92" s="25" t="s">
        <v>306</v>
      </c>
      <c r="E92" s="11" t="s">
        <v>216</v>
      </c>
      <c r="F92" s="28">
        <v>500</v>
      </c>
      <c r="G92" s="28"/>
      <c r="H92" s="32" t="s">
        <v>346</v>
      </c>
      <c r="I92" s="34" t="s">
        <v>296</v>
      </c>
      <c r="J92" s="39" t="s">
        <v>347</v>
      </c>
      <c r="K92" s="11" t="s">
        <v>26</v>
      </c>
      <c r="L92" s="34"/>
      <c r="M92" s="12" t="s">
        <v>26</v>
      </c>
    </row>
    <row r="93" spans="1:13" ht="30" x14ac:dyDescent="0.25">
      <c r="A93" s="9" t="s">
        <v>444</v>
      </c>
      <c r="B93" s="10" t="s">
        <v>213</v>
      </c>
      <c r="C93" s="22" t="s">
        <v>214</v>
      </c>
      <c r="D93" s="25" t="s">
        <v>306</v>
      </c>
      <c r="E93" s="11" t="s">
        <v>216</v>
      </c>
      <c r="F93" s="28">
        <v>3000</v>
      </c>
      <c r="G93" s="28"/>
      <c r="H93" s="32" t="s">
        <v>346</v>
      </c>
      <c r="I93" s="34" t="s">
        <v>310</v>
      </c>
      <c r="J93" s="39" t="s">
        <v>347</v>
      </c>
      <c r="K93" s="11" t="s">
        <v>26</v>
      </c>
      <c r="L93" s="34"/>
      <c r="M93" s="12" t="s">
        <v>26</v>
      </c>
    </row>
    <row r="94" spans="1:13" ht="30" x14ac:dyDescent="0.25">
      <c r="A94" s="9" t="s">
        <v>445</v>
      </c>
      <c r="B94" s="10" t="s">
        <v>213</v>
      </c>
      <c r="C94" s="22" t="s">
        <v>214</v>
      </c>
      <c r="D94" s="23" t="s">
        <v>303</v>
      </c>
      <c r="E94" s="11" t="s">
        <v>216</v>
      </c>
      <c r="F94" s="26">
        <v>1000</v>
      </c>
      <c r="G94" s="26"/>
      <c r="H94" s="32" t="s">
        <v>346</v>
      </c>
      <c r="I94" s="36" t="s">
        <v>304</v>
      </c>
      <c r="J94" s="39" t="s">
        <v>347</v>
      </c>
      <c r="K94" s="7" t="s">
        <v>26</v>
      </c>
      <c r="L94" s="36"/>
      <c r="M94" s="8" t="s">
        <v>26</v>
      </c>
    </row>
    <row r="95" spans="1:13" ht="30" x14ac:dyDescent="0.25">
      <c r="A95" s="9" t="s">
        <v>446</v>
      </c>
      <c r="B95" s="10" t="s">
        <v>213</v>
      </c>
      <c r="C95" s="22" t="s">
        <v>214</v>
      </c>
      <c r="D95" s="23" t="s">
        <v>303</v>
      </c>
      <c r="E95" s="11" t="s">
        <v>216</v>
      </c>
      <c r="F95" s="26">
        <v>6000</v>
      </c>
      <c r="G95" s="26"/>
      <c r="H95" s="32" t="s">
        <v>346</v>
      </c>
      <c r="I95" s="36" t="s">
        <v>325</v>
      </c>
      <c r="J95" s="39" t="s">
        <v>347</v>
      </c>
      <c r="K95" s="7" t="s">
        <v>26</v>
      </c>
      <c r="L95" s="36"/>
      <c r="M95" s="8" t="s">
        <v>26</v>
      </c>
    </row>
    <row r="96" spans="1:13" ht="30" x14ac:dyDescent="0.25">
      <c r="A96" s="9" t="s">
        <v>447</v>
      </c>
      <c r="B96" s="10" t="s">
        <v>213</v>
      </c>
      <c r="C96" s="22" t="s">
        <v>214</v>
      </c>
      <c r="D96" s="25" t="s">
        <v>317</v>
      </c>
      <c r="E96" s="11" t="s">
        <v>216</v>
      </c>
      <c r="F96" s="28">
        <v>1000</v>
      </c>
      <c r="G96" s="28"/>
      <c r="H96" s="32" t="s">
        <v>346</v>
      </c>
      <c r="I96" s="34" t="s">
        <v>292</v>
      </c>
      <c r="J96" s="39" t="s">
        <v>347</v>
      </c>
      <c r="K96" s="11" t="s">
        <v>26</v>
      </c>
      <c r="L96" s="34"/>
      <c r="M96" s="12" t="s">
        <v>26</v>
      </c>
    </row>
    <row r="97" spans="1:13" ht="30" x14ac:dyDescent="0.25">
      <c r="A97" s="9" t="s">
        <v>448</v>
      </c>
      <c r="B97" s="44" t="s">
        <v>490</v>
      </c>
      <c r="C97" s="20" t="s">
        <v>491</v>
      </c>
      <c r="D97" s="23" t="s">
        <v>317</v>
      </c>
      <c r="E97" s="7" t="s">
        <v>492</v>
      </c>
      <c r="F97" s="26">
        <v>16500</v>
      </c>
      <c r="G97" s="26"/>
      <c r="H97" s="32" t="s">
        <v>324</v>
      </c>
      <c r="I97" s="36" t="s">
        <v>493</v>
      </c>
      <c r="J97" s="37" t="s">
        <v>324</v>
      </c>
      <c r="K97" s="7" t="s">
        <v>21</v>
      </c>
      <c r="L97" s="36"/>
      <c r="M97" s="8" t="s">
        <v>26</v>
      </c>
    </row>
    <row r="98" spans="1:13" ht="30" x14ac:dyDescent="0.25">
      <c r="A98" s="9" t="s">
        <v>449</v>
      </c>
      <c r="B98" s="10" t="s">
        <v>213</v>
      </c>
      <c r="C98" s="22" t="s">
        <v>214</v>
      </c>
      <c r="D98" s="25" t="s">
        <v>318</v>
      </c>
      <c r="E98" s="11" t="s">
        <v>216</v>
      </c>
      <c r="F98" s="28">
        <v>500</v>
      </c>
      <c r="G98" s="28"/>
      <c r="H98" s="32" t="s">
        <v>346</v>
      </c>
      <c r="I98" s="34" t="s">
        <v>307</v>
      </c>
      <c r="J98" s="39" t="s">
        <v>347</v>
      </c>
      <c r="K98" s="11" t="s">
        <v>26</v>
      </c>
      <c r="L98" s="34"/>
      <c r="M98" s="12" t="s">
        <v>26</v>
      </c>
    </row>
    <row r="99" spans="1:13" ht="30" x14ac:dyDescent="0.25">
      <c r="A99" s="9" t="s">
        <v>450</v>
      </c>
      <c r="B99" s="10" t="s">
        <v>213</v>
      </c>
      <c r="C99" s="22" t="s">
        <v>214</v>
      </c>
      <c r="D99" s="25" t="s">
        <v>318</v>
      </c>
      <c r="E99" s="11" t="s">
        <v>216</v>
      </c>
      <c r="F99" s="28">
        <v>1000</v>
      </c>
      <c r="G99" s="28"/>
      <c r="H99" s="32" t="s">
        <v>346</v>
      </c>
      <c r="I99" s="35" t="s">
        <v>326</v>
      </c>
      <c r="J99" s="39" t="s">
        <v>347</v>
      </c>
      <c r="K99" s="11" t="s">
        <v>26</v>
      </c>
      <c r="L99" s="34"/>
      <c r="M99" s="12" t="s">
        <v>26</v>
      </c>
    </row>
    <row r="100" spans="1:13" ht="60" x14ac:dyDescent="0.25">
      <c r="A100" s="9" t="s">
        <v>451</v>
      </c>
      <c r="B100" s="6" t="s">
        <v>193</v>
      </c>
      <c r="C100" s="20" t="s">
        <v>482</v>
      </c>
      <c r="D100" s="23" t="s">
        <v>483</v>
      </c>
      <c r="E100" s="7" t="s">
        <v>484</v>
      </c>
      <c r="F100" s="26">
        <v>1500</v>
      </c>
      <c r="G100" s="26"/>
      <c r="H100" s="32" t="s">
        <v>485</v>
      </c>
      <c r="I100" s="32" t="s">
        <v>486</v>
      </c>
      <c r="J100" s="37" t="s">
        <v>487</v>
      </c>
      <c r="K100" s="7" t="s">
        <v>21</v>
      </c>
      <c r="L100" s="36"/>
      <c r="M100" s="8" t="s">
        <v>26</v>
      </c>
    </row>
    <row r="101" spans="1:13" ht="60" x14ac:dyDescent="0.25">
      <c r="A101" s="9" t="s">
        <v>452</v>
      </c>
      <c r="B101" s="6" t="s">
        <v>193</v>
      </c>
      <c r="C101" s="20" t="s">
        <v>482</v>
      </c>
      <c r="D101" s="23" t="s">
        <v>483</v>
      </c>
      <c r="E101" s="7" t="s">
        <v>484</v>
      </c>
      <c r="F101" s="26">
        <v>1200</v>
      </c>
      <c r="G101" s="26"/>
      <c r="H101" s="32" t="s">
        <v>485</v>
      </c>
      <c r="I101" s="32" t="s">
        <v>488</v>
      </c>
      <c r="J101" s="37" t="s">
        <v>487</v>
      </c>
      <c r="K101" s="7" t="s">
        <v>21</v>
      </c>
      <c r="L101" s="36"/>
      <c r="M101" s="8" t="s">
        <v>26</v>
      </c>
    </row>
    <row r="102" spans="1:13" ht="60" x14ac:dyDescent="0.25">
      <c r="A102" s="9" t="s">
        <v>458</v>
      </c>
      <c r="B102" s="6" t="s">
        <v>193</v>
      </c>
      <c r="C102" s="20" t="s">
        <v>482</v>
      </c>
      <c r="D102" s="23" t="s">
        <v>483</v>
      </c>
      <c r="E102" s="7" t="s">
        <v>484</v>
      </c>
      <c r="F102" s="26">
        <v>1200</v>
      </c>
      <c r="G102" s="26"/>
      <c r="H102" s="32" t="s">
        <v>485</v>
      </c>
      <c r="I102" s="32" t="s">
        <v>489</v>
      </c>
      <c r="J102" s="37" t="s">
        <v>487</v>
      </c>
      <c r="K102" s="7" t="s">
        <v>21</v>
      </c>
      <c r="L102" s="36"/>
      <c r="M102" s="8" t="s">
        <v>26</v>
      </c>
    </row>
    <row r="103" spans="1:13" ht="30" x14ac:dyDescent="0.25">
      <c r="A103" s="9" t="s">
        <v>460</v>
      </c>
      <c r="B103" s="10" t="s">
        <v>213</v>
      </c>
      <c r="C103" s="22" t="s">
        <v>214</v>
      </c>
      <c r="D103" s="23" t="s">
        <v>320</v>
      </c>
      <c r="E103" s="11" t="s">
        <v>216</v>
      </c>
      <c r="F103" s="26">
        <v>500</v>
      </c>
      <c r="G103" s="26"/>
      <c r="H103" s="32" t="s">
        <v>346</v>
      </c>
      <c r="I103" s="36" t="s">
        <v>319</v>
      </c>
      <c r="J103" s="39" t="s">
        <v>347</v>
      </c>
      <c r="K103" s="7" t="s">
        <v>26</v>
      </c>
      <c r="L103" s="36"/>
      <c r="M103" s="8" t="s">
        <v>26</v>
      </c>
    </row>
    <row r="104" spans="1:13" ht="60" x14ac:dyDescent="0.25">
      <c r="A104" s="9" t="s">
        <v>461</v>
      </c>
      <c r="B104" s="6" t="s">
        <v>193</v>
      </c>
      <c r="C104" s="20" t="s">
        <v>476</v>
      </c>
      <c r="D104" s="23" t="s">
        <v>320</v>
      </c>
      <c r="E104" s="7" t="s">
        <v>477</v>
      </c>
      <c r="F104" s="26">
        <v>300</v>
      </c>
      <c r="G104" s="26"/>
      <c r="H104" s="32" t="s">
        <v>478</v>
      </c>
      <c r="I104" s="36" t="s">
        <v>479</v>
      </c>
      <c r="J104" s="37" t="s">
        <v>322</v>
      </c>
      <c r="K104" s="7" t="s">
        <v>21</v>
      </c>
      <c r="L104" s="36"/>
      <c r="M104" s="8" t="s">
        <v>26</v>
      </c>
    </row>
    <row r="105" spans="1:13" ht="60" x14ac:dyDescent="0.25">
      <c r="A105" s="9" t="s">
        <v>462</v>
      </c>
      <c r="B105" s="6" t="s">
        <v>193</v>
      </c>
      <c r="C105" s="20" t="s">
        <v>476</v>
      </c>
      <c r="D105" s="23" t="s">
        <v>320</v>
      </c>
      <c r="E105" s="7" t="s">
        <v>477</v>
      </c>
      <c r="F105" s="26">
        <v>300</v>
      </c>
      <c r="G105" s="26"/>
      <c r="H105" s="32" t="s">
        <v>478</v>
      </c>
      <c r="I105" s="36" t="s">
        <v>480</v>
      </c>
      <c r="J105" s="37" t="s">
        <v>322</v>
      </c>
      <c r="K105" s="7" t="s">
        <v>21</v>
      </c>
      <c r="L105" s="36"/>
      <c r="M105" s="8" t="s">
        <v>26</v>
      </c>
    </row>
    <row r="106" spans="1:13" ht="60" x14ac:dyDescent="0.25">
      <c r="A106" s="9" t="s">
        <v>463</v>
      </c>
      <c r="B106" s="6" t="s">
        <v>193</v>
      </c>
      <c r="C106" s="20" t="s">
        <v>476</v>
      </c>
      <c r="D106" s="23" t="s">
        <v>320</v>
      </c>
      <c r="E106" s="7" t="s">
        <v>477</v>
      </c>
      <c r="F106" s="26">
        <v>300</v>
      </c>
      <c r="G106" s="26"/>
      <c r="H106" s="32" t="s">
        <v>478</v>
      </c>
      <c r="I106" s="36" t="s">
        <v>481</v>
      </c>
      <c r="J106" s="37" t="s">
        <v>322</v>
      </c>
      <c r="K106" s="7" t="s">
        <v>21</v>
      </c>
      <c r="L106" s="36"/>
      <c r="M106" s="8" t="s">
        <v>26</v>
      </c>
    </row>
    <row r="107" spans="1:13" ht="30" x14ac:dyDescent="0.25">
      <c r="A107" s="9" t="s">
        <v>464</v>
      </c>
      <c r="B107" s="10" t="s">
        <v>213</v>
      </c>
      <c r="C107" s="22" t="s">
        <v>214</v>
      </c>
      <c r="D107" s="23" t="s">
        <v>322</v>
      </c>
      <c r="E107" s="11" t="s">
        <v>216</v>
      </c>
      <c r="F107" s="26">
        <v>500</v>
      </c>
      <c r="G107" s="26"/>
      <c r="H107" s="32" t="s">
        <v>346</v>
      </c>
      <c r="I107" s="36" t="s">
        <v>321</v>
      </c>
      <c r="J107" s="39" t="s">
        <v>347</v>
      </c>
      <c r="K107" s="7" t="s">
        <v>26</v>
      </c>
      <c r="L107" s="36"/>
      <c r="M107" s="8" t="s">
        <v>26</v>
      </c>
    </row>
    <row r="108" spans="1:13" ht="30" x14ac:dyDescent="0.25">
      <c r="A108" s="9" t="s">
        <v>501</v>
      </c>
      <c r="B108" s="10" t="s">
        <v>213</v>
      </c>
      <c r="C108" s="22" t="s">
        <v>214</v>
      </c>
      <c r="D108" s="23" t="s">
        <v>324</v>
      </c>
      <c r="E108" s="11" t="s">
        <v>216</v>
      </c>
      <c r="F108" s="26">
        <v>500</v>
      </c>
      <c r="G108" s="26"/>
      <c r="H108" s="32" t="s">
        <v>346</v>
      </c>
      <c r="I108" s="36" t="s">
        <v>323</v>
      </c>
      <c r="J108" s="39" t="s">
        <v>347</v>
      </c>
      <c r="K108" s="7" t="s">
        <v>26</v>
      </c>
      <c r="L108" s="36"/>
      <c r="M108" s="8" t="s">
        <v>26</v>
      </c>
    </row>
    <row r="109" spans="1:13" ht="60" x14ac:dyDescent="0.25">
      <c r="A109" s="9" t="s">
        <v>502</v>
      </c>
      <c r="B109" s="6" t="s">
        <v>193</v>
      </c>
      <c r="C109" s="20" t="s">
        <v>473</v>
      </c>
      <c r="D109" s="23" t="s">
        <v>324</v>
      </c>
      <c r="E109" s="7" t="s">
        <v>474</v>
      </c>
      <c r="F109" s="26">
        <v>1500</v>
      </c>
      <c r="G109" s="26"/>
      <c r="H109" s="32" t="s">
        <v>475</v>
      </c>
      <c r="I109" s="36" t="s">
        <v>351</v>
      </c>
      <c r="J109" s="37" t="s">
        <v>89</v>
      </c>
      <c r="K109" s="7" t="s">
        <v>21</v>
      </c>
      <c r="L109" s="36"/>
      <c r="M109" s="8" t="s">
        <v>26</v>
      </c>
    </row>
    <row r="110" spans="1:13" ht="30" x14ac:dyDescent="0.25">
      <c r="A110" s="9" t="s">
        <v>503</v>
      </c>
      <c r="B110" s="10" t="s">
        <v>213</v>
      </c>
      <c r="C110" s="22" t="s">
        <v>214</v>
      </c>
      <c r="D110" s="25" t="s">
        <v>354</v>
      </c>
      <c r="E110" s="11" t="s">
        <v>216</v>
      </c>
      <c r="F110" s="26">
        <v>500</v>
      </c>
      <c r="G110" s="28"/>
      <c r="H110" s="32" t="s">
        <v>346</v>
      </c>
      <c r="I110" s="35" t="s">
        <v>355</v>
      </c>
      <c r="J110" s="39" t="s">
        <v>347</v>
      </c>
      <c r="K110" s="7" t="s">
        <v>26</v>
      </c>
      <c r="L110" s="36"/>
      <c r="M110" s="8" t="s">
        <v>26</v>
      </c>
    </row>
    <row r="111" spans="1:13" ht="30" x14ac:dyDescent="0.25">
      <c r="A111" s="9" t="s">
        <v>504</v>
      </c>
      <c r="B111" s="6" t="s">
        <v>79</v>
      </c>
      <c r="C111" s="20" t="s">
        <v>470</v>
      </c>
      <c r="D111" s="23" t="s">
        <v>471</v>
      </c>
      <c r="E111" s="7" t="s">
        <v>472</v>
      </c>
      <c r="F111" s="26"/>
      <c r="G111" s="26">
        <v>1500</v>
      </c>
      <c r="H111" s="32" t="s">
        <v>44</v>
      </c>
      <c r="I111" s="32" t="s">
        <v>80</v>
      </c>
      <c r="J111" s="37" t="s">
        <v>45</v>
      </c>
      <c r="K111" s="7" t="s">
        <v>21</v>
      </c>
      <c r="L111" s="36"/>
      <c r="M111" s="8" t="s">
        <v>26</v>
      </c>
    </row>
    <row r="112" spans="1:13" ht="30" x14ac:dyDescent="0.25">
      <c r="A112" s="9" t="s">
        <v>505</v>
      </c>
      <c r="B112" s="44" t="s">
        <v>466</v>
      </c>
      <c r="C112" s="20" t="s">
        <v>467</v>
      </c>
      <c r="D112" s="23" t="s">
        <v>468</v>
      </c>
      <c r="E112" s="7" t="s">
        <v>74</v>
      </c>
      <c r="F112" s="26">
        <f>Tablica1[[#This Row],[Bruto iznos]]-Tablica1[[#This Row],[Bruto iznos]]*20%</f>
        <v>437748</v>
      </c>
      <c r="G112" s="26">
        <v>547185</v>
      </c>
      <c r="H112" s="32" t="s">
        <v>469</v>
      </c>
      <c r="I112" s="32" t="s">
        <v>19</v>
      </c>
      <c r="J112" s="37" t="s">
        <v>468</v>
      </c>
      <c r="K112" s="7" t="s">
        <v>21</v>
      </c>
      <c r="L112" s="36"/>
      <c r="M112" s="8" t="s">
        <v>21</v>
      </c>
    </row>
    <row r="113" spans="1:13" ht="30" x14ac:dyDescent="0.25">
      <c r="A113" s="9" t="s">
        <v>506</v>
      </c>
      <c r="B113" s="10" t="s">
        <v>453</v>
      </c>
      <c r="C113" s="22" t="s">
        <v>454</v>
      </c>
      <c r="D113" s="25" t="s">
        <v>455</v>
      </c>
      <c r="E113" s="11" t="s">
        <v>456</v>
      </c>
      <c r="F113" s="28">
        <v>140800</v>
      </c>
      <c r="G113" s="28">
        <v>176000</v>
      </c>
      <c r="H113" s="35" t="s">
        <v>457</v>
      </c>
      <c r="I113" s="35" t="s">
        <v>350</v>
      </c>
      <c r="J113" s="39" t="s">
        <v>152</v>
      </c>
      <c r="K113" s="11" t="s">
        <v>21</v>
      </c>
      <c r="L113" s="34"/>
      <c r="M113" s="12" t="s">
        <v>26</v>
      </c>
    </row>
    <row r="114" spans="1:13" ht="75" x14ac:dyDescent="0.25">
      <c r="A114" s="9" t="s">
        <v>507</v>
      </c>
      <c r="B114" s="42" t="s">
        <v>609</v>
      </c>
      <c r="C114" s="52" t="s">
        <v>610</v>
      </c>
      <c r="D114" s="25" t="s">
        <v>459</v>
      </c>
      <c r="E114" s="7" t="s">
        <v>524</v>
      </c>
      <c r="F114" s="26"/>
      <c r="G114" s="26">
        <v>1231150</v>
      </c>
      <c r="H114" s="32" t="s">
        <v>611</v>
      </c>
      <c r="I114" s="32" t="s">
        <v>612</v>
      </c>
      <c r="J114" s="37" t="s">
        <v>465</v>
      </c>
      <c r="K114" s="7" t="s">
        <v>26</v>
      </c>
      <c r="L114" s="44" t="s">
        <v>608</v>
      </c>
      <c r="M114" s="8" t="s">
        <v>26</v>
      </c>
    </row>
    <row r="115" spans="1:13" ht="60" x14ac:dyDescent="0.25">
      <c r="A115" s="9" t="s">
        <v>508</v>
      </c>
      <c r="B115" s="44" t="s">
        <v>513</v>
      </c>
      <c r="C115" s="44" t="s">
        <v>514</v>
      </c>
      <c r="D115" s="23" t="s">
        <v>515</v>
      </c>
      <c r="E115" s="7" t="s">
        <v>516</v>
      </c>
      <c r="F115" s="26">
        <f>1050*12</f>
        <v>12600</v>
      </c>
      <c r="G115" s="26">
        <f>Tablica1[[#This Row],[Neto iznos]]*25%+12600</f>
        <v>15750</v>
      </c>
      <c r="H115" s="32" t="s">
        <v>517</v>
      </c>
      <c r="I115" s="32" t="s">
        <v>518</v>
      </c>
      <c r="J115" s="37" t="s">
        <v>519</v>
      </c>
      <c r="K115" s="7" t="s">
        <v>21</v>
      </c>
      <c r="L115" s="36"/>
      <c r="M115" s="8" t="s">
        <v>26</v>
      </c>
    </row>
    <row r="116" spans="1:13" ht="45" x14ac:dyDescent="0.25">
      <c r="A116" s="9" t="s">
        <v>509</v>
      </c>
      <c r="B116" s="44" t="s">
        <v>520</v>
      </c>
      <c r="C116" s="20" t="s">
        <v>521</v>
      </c>
      <c r="D116" s="23" t="s">
        <v>522</v>
      </c>
      <c r="E116" s="7" t="s">
        <v>456</v>
      </c>
      <c r="F116" s="26">
        <v>9000</v>
      </c>
      <c r="G116" s="26">
        <f>Tablica1[[#This Row],[Neto iznos]]*25%+9000</f>
        <v>11250</v>
      </c>
      <c r="H116" s="36" t="s">
        <v>77</v>
      </c>
      <c r="I116" s="36" t="s">
        <v>257</v>
      </c>
      <c r="J116" s="37" t="s">
        <v>465</v>
      </c>
      <c r="K116" s="7" t="s">
        <v>21</v>
      </c>
      <c r="L116" s="36"/>
      <c r="M116" s="8" t="s">
        <v>26</v>
      </c>
    </row>
    <row r="117" spans="1:13" ht="75" x14ac:dyDescent="0.25">
      <c r="A117" s="9" t="s">
        <v>510</v>
      </c>
      <c r="B117" s="6" t="s">
        <v>176</v>
      </c>
      <c r="C117" s="20" t="s">
        <v>523</v>
      </c>
      <c r="D117" s="23" t="s">
        <v>515</v>
      </c>
      <c r="E117" s="7" t="s">
        <v>524</v>
      </c>
      <c r="F117" s="26"/>
      <c r="G117" s="26" t="s">
        <v>182</v>
      </c>
      <c r="H117" s="32" t="s">
        <v>613</v>
      </c>
      <c r="I117" s="36" t="s">
        <v>525</v>
      </c>
      <c r="J117" s="37" t="s">
        <v>191</v>
      </c>
      <c r="K117" s="7" t="s">
        <v>21</v>
      </c>
      <c r="L117" s="44" t="s">
        <v>558</v>
      </c>
      <c r="M117" s="8" t="s">
        <v>26</v>
      </c>
    </row>
    <row r="118" spans="1:13" ht="75" x14ac:dyDescent="0.25">
      <c r="A118" s="9" t="s">
        <v>511</v>
      </c>
      <c r="B118" s="6" t="s">
        <v>176</v>
      </c>
      <c r="C118" s="20" t="s">
        <v>523</v>
      </c>
      <c r="D118" s="23" t="s">
        <v>515</v>
      </c>
      <c r="E118" s="7" t="s">
        <v>524</v>
      </c>
      <c r="F118" s="26"/>
      <c r="G118" s="26" t="s">
        <v>182</v>
      </c>
      <c r="H118" s="32" t="s">
        <v>613</v>
      </c>
      <c r="I118" s="36" t="s">
        <v>559</v>
      </c>
      <c r="J118" s="37" t="s">
        <v>191</v>
      </c>
      <c r="K118" s="7" t="s">
        <v>21</v>
      </c>
      <c r="L118" s="44" t="s">
        <v>558</v>
      </c>
      <c r="M118" s="8" t="s">
        <v>26</v>
      </c>
    </row>
    <row r="119" spans="1:13" ht="75" x14ac:dyDescent="0.25">
      <c r="A119" s="9" t="s">
        <v>512</v>
      </c>
      <c r="B119" s="6" t="s">
        <v>176</v>
      </c>
      <c r="C119" s="20" t="s">
        <v>523</v>
      </c>
      <c r="D119" s="23" t="s">
        <v>515</v>
      </c>
      <c r="E119" s="7" t="s">
        <v>524</v>
      </c>
      <c r="F119" s="26"/>
      <c r="G119" s="26" t="s">
        <v>182</v>
      </c>
      <c r="H119" s="32" t="s">
        <v>613</v>
      </c>
      <c r="I119" s="36" t="s">
        <v>560</v>
      </c>
      <c r="J119" s="37" t="s">
        <v>191</v>
      </c>
      <c r="K119" s="7" t="s">
        <v>21</v>
      </c>
      <c r="L119" s="44" t="s">
        <v>558</v>
      </c>
      <c r="M119" s="8" t="s">
        <v>26</v>
      </c>
    </row>
    <row r="120" spans="1:13" ht="75" x14ac:dyDescent="0.25">
      <c r="A120" s="9" t="s">
        <v>526</v>
      </c>
      <c r="B120" s="6" t="s">
        <v>176</v>
      </c>
      <c r="C120" s="20" t="s">
        <v>523</v>
      </c>
      <c r="D120" s="23" t="s">
        <v>515</v>
      </c>
      <c r="E120" s="7" t="s">
        <v>524</v>
      </c>
      <c r="F120" s="26"/>
      <c r="G120" s="26" t="s">
        <v>182</v>
      </c>
      <c r="H120" s="32" t="s">
        <v>613</v>
      </c>
      <c r="I120" s="36" t="s">
        <v>561</v>
      </c>
      <c r="J120" s="37" t="s">
        <v>191</v>
      </c>
      <c r="K120" s="7" t="s">
        <v>21</v>
      </c>
      <c r="L120" s="44" t="s">
        <v>558</v>
      </c>
      <c r="M120" s="8" t="s">
        <v>26</v>
      </c>
    </row>
    <row r="121" spans="1:13" ht="75" x14ac:dyDescent="0.25">
      <c r="A121" s="9" t="s">
        <v>527</v>
      </c>
      <c r="B121" s="6" t="s">
        <v>176</v>
      </c>
      <c r="C121" s="20" t="s">
        <v>523</v>
      </c>
      <c r="D121" s="23" t="s">
        <v>515</v>
      </c>
      <c r="E121" s="7" t="s">
        <v>524</v>
      </c>
      <c r="F121" s="26"/>
      <c r="G121" s="26" t="s">
        <v>182</v>
      </c>
      <c r="H121" s="32" t="s">
        <v>613</v>
      </c>
      <c r="I121" s="36" t="s">
        <v>562</v>
      </c>
      <c r="J121" s="37" t="s">
        <v>191</v>
      </c>
      <c r="K121" s="7" t="s">
        <v>21</v>
      </c>
      <c r="L121" s="44" t="s">
        <v>558</v>
      </c>
      <c r="M121" s="8" t="s">
        <v>26</v>
      </c>
    </row>
    <row r="122" spans="1:13" ht="75" x14ac:dyDescent="0.25">
      <c r="A122" s="9" t="s">
        <v>528</v>
      </c>
      <c r="B122" s="6" t="s">
        <v>176</v>
      </c>
      <c r="C122" s="20" t="s">
        <v>523</v>
      </c>
      <c r="D122" s="23" t="s">
        <v>515</v>
      </c>
      <c r="E122" s="7" t="s">
        <v>524</v>
      </c>
      <c r="F122" s="26"/>
      <c r="G122" s="26" t="s">
        <v>182</v>
      </c>
      <c r="H122" s="32" t="s">
        <v>613</v>
      </c>
      <c r="I122" s="36" t="s">
        <v>563</v>
      </c>
      <c r="J122" s="37" t="s">
        <v>191</v>
      </c>
      <c r="K122" s="7" t="s">
        <v>21</v>
      </c>
      <c r="L122" s="44" t="s">
        <v>558</v>
      </c>
      <c r="M122" s="8" t="s">
        <v>26</v>
      </c>
    </row>
    <row r="123" spans="1:13" ht="75" x14ac:dyDescent="0.25">
      <c r="A123" s="9" t="s">
        <v>529</v>
      </c>
      <c r="B123" s="6" t="s">
        <v>176</v>
      </c>
      <c r="C123" s="20" t="s">
        <v>523</v>
      </c>
      <c r="D123" s="23" t="s">
        <v>515</v>
      </c>
      <c r="E123" s="7" t="s">
        <v>524</v>
      </c>
      <c r="F123" s="26"/>
      <c r="G123" s="26" t="s">
        <v>182</v>
      </c>
      <c r="H123" s="32" t="s">
        <v>613</v>
      </c>
      <c r="I123" s="36" t="s">
        <v>564</v>
      </c>
      <c r="J123" s="37" t="s">
        <v>191</v>
      </c>
      <c r="K123" s="7" t="s">
        <v>21</v>
      </c>
      <c r="L123" s="44" t="s">
        <v>558</v>
      </c>
      <c r="M123" s="8" t="s">
        <v>26</v>
      </c>
    </row>
    <row r="124" spans="1:13" ht="75" x14ac:dyDescent="0.25">
      <c r="A124" s="9" t="s">
        <v>530</v>
      </c>
      <c r="B124" s="6" t="s">
        <v>176</v>
      </c>
      <c r="C124" s="20" t="s">
        <v>523</v>
      </c>
      <c r="D124" s="23" t="s">
        <v>515</v>
      </c>
      <c r="E124" s="7" t="s">
        <v>524</v>
      </c>
      <c r="F124" s="26"/>
      <c r="G124" s="26" t="s">
        <v>182</v>
      </c>
      <c r="H124" s="32" t="s">
        <v>613</v>
      </c>
      <c r="I124" s="36" t="s">
        <v>565</v>
      </c>
      <c r="J124" s="37" t="s">
        <v>191</v>
      </c>
      <c r="K124" s="7" t="s">
        <v>21</v>
      </c>
      <c r="L124" s="44" t="s">
        <v>558</v>
      </c>
      <c r="M124" s="8" t="s">
        <v>26</v>
      </c>
    </row>
    <row r="125" spans="1:13" ht="75" x14ac:dyDescent="0.25">
      <c r="A125" s="9" t="s">
        <v>531</v>
      </c>
      <c r="B125" s="6" t="s">
        <v>176</v>
      </c>
      <c r="C125" s="20" t="s">
        <v>523</v>
      </c>
      <c r="D125" s="23" t="s">
        <v>515</v>
      </c>
      <c r="E125" s="7" t="s">
        <v>524</v>
      </c>
      <c r="F125" s="26"/>
      <c r="G125" s="26" t="s">
        <v>182</v>
      </c>
      <c r="H125" s="32" t="s">
        <v>613</v>
      </c>
      <c r="I125" s="36" t="s">
        <v>566</v>
      </c>
      <c r="J125" s="37" t="s">
        <v>191</v>
      </c>
      <c r="K125" s="7" t="s">
        <v>21</v>
      </c>
      <c r="L125" s="44" t="s">
        <v>558</v>
      </c>
      <c r="M125" s="8" t="s">
        <v>26</v>
      </c>
    </row>
    <row r="126" spans="1:13" ht="75" x14ac:dyDescent="0.25">
      <c r="A126" s="9" t="s">
        <v>532</v>
      </c>
      <c r="B126" s="6" t="s">
        <v>176</v>
      </c>
      <c r="C126" s="20" t="s">
        <v>523</v>
      </c>
      <c r="D126" s="23" t="s">
        <v>515</v>
      </c>
      <c r="E126" s="7" t="s">
        <v>524</v>
      </c>
      <c r="F126" s="26"/>
      <c r="G126" s="26" t="s">
        <v>182</v>
      </c>
      <c r="H126" s="32" t="s">
        <v>613</v>
      </c>
      <c r="I126" s="36" t="s">
        <v>567</v>
      </c>
      <c r="J126" s="37" t="s">
        <v>191</v>
      </c>
      <c r="K126" s="7" t="s">
        <v>21</v>
      </c>
      <c r="L126" s="44" t="s">
        <v>558</v>
      </c>
      <c r="M126" s="8" t="s">
        <v>26</v>
      </c>
    </row>
    <row r="127" spans="1:13" ht="75" x14ac:dyDescent="0.25">
      <c r="A127" s="9" t="s">
        <v>533</v>
      </c>
      <c r="B127" s="6" t="s">
        <v>176</v>
      </c>
      <c r="C127" s="20" t="s">
        <v>523</v>
      </c>
      <c r="D127" s="23" t="s">
        <v>515</v>
      </c>
      <c r="E127" s="7" t="s">
        <v>524</v>
      </c>
      <c r="F127" s="26"/>
      <c r="G127" s="26" t="s">
        <v>182</v>
      </c>
      <c r="H127" s="32" t="s">
        <v>613</v>
      </c>
      <c r="I127" s="36" t="s">
        <v>568</v>
      </c>
      <c r="J127" s="37" t="s">
        <v>191</v>
      </c>
      <c r="K127" s="7" t="s">
        <v>21</v>
      </c>
      <c r="L127" s="44" t="s">
        <v>558</v>
      </c>
      <c r="M127" s="8" t="s">
        <v>26</v>
      </c>
    </row>
    <row r="128" spans="1:13" ht="75" x14ac:dyDescent="0.25">
      <c r="A128" s="9" t="s">
        <v>534</v>
      </c>
      <c r="B128" s="6" t="s">
        <v>176</v>
      </c>
      <c r="C128" s="20" t="s">
        <v>523</v>
      </c>
      <c r="D128" s="23" t="s">
        <v>515</v>
      </c>
      <c r="E128" s="7" t="s">
        <v>524</v>
      </c>
      <c r="F128" s="26"/>
      <c r="G128" s="26" t="s">
        <v>182</v>
      </c>
      <c r="H128" s="32" t="s">
        <v>613</v>
      </c>
      <c r="I128" s="36" t="s">
        <v>569</v>
      </c>
      <c r="J128" s="37" t="s">
        <v>191</v>
      </c>
      <c r="K128" s="7" t="s">
        <v>21</v>
      </c>
      <c r="L128" s="44" t="s">
        <v>558</v>
      </c>
      <c r="M128" s="8" t="s">
        <v>26</v>
      </c>
    </row>
    <row r="129" spans="1:13" ht="75" x14ac:dyDescent="0.25">
      <c r="A129" s="9" t="s">
        <v>535</v>
      </c>
      <c r="B129" s="6" t="s">
        <v>176</v>
      </c>
      <c r="C129" s="20" t="s">
        <v>523</v>
      </c>
      <c r="D129" s="23" t="s">
        <v>515</v>
      </c>
      <c r="E129" s="7" t="s">
        <v>524</v>
      </c>
      <c r="F129" s="26"/>
      <c r="G129" s="26" t="s">
        <v>182</v>
      </c>
      <c r="H129" s="32" t="s">
        <v>613</v>
      </c>
      <c r="I129" s="36" t="s">
        <v>570</v>
      </c>
      <c r="J129" s="37" t="s">
        <v>191</v>
      </c>
      <c r="K129" s="7" t="s">
        <v>21</v>
      </c>
      <c r="L129" s="44" t="s">
        <v>558</v>
      </c>
      <c r="M129" s="8" t="s">
        <v>26</v>
      </c>
    </row>
    <row r="130" spans="1:13" ht="75" x14ac:dyDescent="0.25">
      <c r="A130" s="9" t="s">
        <v>536</v>
      </c>
      <c r="B130" s="6" t="s">
        <v>176</v>
      </c>
      <c r="C130" s="20" t="s">
        <v>523</v>
      </c>
      <c r="D130" s="23" t="s">
        <v>515</v>
      </c>
      <c r="E130" s="7" t="s">
        <v>524</v>
      </c>
      <c r="F130" s="26"/>
      <c r="G130" s="26" t="s">
        <v>182</v>
      </c>
      <c r="H130" s="32" t="s">
        <v>613</v>
      </c>
      <c r="I130" s="36" t="s">
        <v>571</v>
      </c>
      <c r="J130" s="37" t="s">
        <v>191</v>
      </c>
      <c r="K130" s="7" t="s">
        <v>21</v>
      </c>
      <c r="L130" s="44" t="s">
        <v>558</v>
      </c>
      <c r="M130" s="8" t="s">
        <v>26</v>
      </c>
    </row>
    <row r="131" spans="1:13" ht="75" x14ac:dyDescent="0.25">
      <c r="A131" s="9" t="s">
        <v>537</v>
      </c>
      <c r="B131" s="6" t="s">
        <v>176</v>
      </c>
      <c r="C131" s="20" t="s">
        <v>523</v>
      </c>
      <c r="D131" s="23" t="s">
        <v>515</v>
      </c>
      <c r="E131" s="7" t="s">
        <v>524</v>
      </c>
      <c r="F131" s="26"/>
      <c r="G131" s="26" t="s">
        <v>182</v>
      </c>
      <c r="H131" s="32" t="s">
        <v>613</v>
      </c>
      <c r="I131" s="36" t="s">
        <v>572</v>
      </c>
      <c r="J131" s="37" t="s">
        <v>191</v>
      </c>
      <c r="K131" s="7" t="s">
        <v>21</v>
      </c>
      <c r="L131" s="44" t="s">
        <v>558</v>
      </c>
      <c r="M131" s="8" t="s">
        <v>26</v>
      </c>
    </row>
    <row r="132" spans="1:13" ht="75" x14ac:dyDescent="0.25">
      <c r="A132" s="9" t="s">
        <v>538</v>
      </c>
      <c r="B132" s="6" t="s">
        <v>176</v>
      </c>
      <c r="C132" s="20" t="s">
        <v>523</v>
      </c>
      <c r="D132" s="23" t="s">
        <v>515</v>
      </c>
      <c r="E132" s="7" t="s">
        <v>524</v>
      </c>
      <c r="F132" s="26"/>
      <c r="G132" s="26" t="s">
        <v>182</v>
      </c>
      <c r="H132" s="32" t="s">
        <v>613</v>
      </c>
      <c r="I132" s="36" t="s">
        <v>573</v>
      </c>
      <c r="J132" s="37" t="s">
        <v>191</v>
      </c>
      <c r="K132" s="7" t="s">
        <v>21</v>
      </c>
      <c r="L132" s="44" t="s">
        <v>558</v>
      </c>
      <c r="M132" s="8" t="s">
        <v>26</v>
      </c>
    </row>
    <row r="133" spans="1:13" ht="75" x14ac:dyDescent="0.25">
      <c r="A133" s="9" t="s">
        <v>539</v>
      </c>
      <c r="B133" s="6" t="s">
        <v>176</v>
      </c>
      <c r="C133" s="20" t="s">
        <v>523</v>
      </c>
      <c r="D133" s="23" t="s">
        <v>515</v>
      </c>
      <c r="E133" s="7" t="s">
        <v>524</v>
      </c>
      <c r="F133" s="26"/>
      <c r="G133" s="26" t="s">
        <v>182</v>
      </c>
      <c r="H133" s="32" t="s">
        <v>613</v>
      </c>
      <c r="I133" s="36" t="s">
        <v>574</v>
      </c>
      <c r="J133" s="37" t="s">
        <v>191</v>
      </c>
      <c r="K133" s="7" t="s">
        <v>21</v>
      </c>
      <c r="L133" s="44" t="s">
        <v>558</v>
      </c>
      <c r="M133" s="8" t="s">
        <v>26</v>
      </c>
    </row>
    <row r="134" spans="1:13" ht="75" x14ac:dyDescent="0.25">
      <c r="A134" s="9" t="s">
        <v>540</v>
      </c>
      <c r="B134" s="6" t="s">
        <v>176</v>
      </c>
      <c r="C134" s="20" t="s">
        <v>523</v>
      </c>
      <c r="D134" s="23" t="s">
        <v>515</v>
      </c>
      <c r="E134" s="7" t="s">
        <v>524</v>
      </c>
      <c r="F134" s="26"/>
      <c r="G134" s="26" t="s">
        <v>182</v>
      </c>
      <c r="H134" s="32" t="s">
        <v>613</v>
      </c>
      <c r="I134" s="36" t="s">
        <v>575</v>
      </c>
      <c r="J134" s="37" t="s">
        <v>191</v>
      </c>
      <c r="K134" s="7" t="s">
        <v>21</v>
      </c>
      <c r="L134" s="44" t="s">
        <v>558</v>
      </c>
      <c r="M134" s="8" t="s">
        <v>26</v>
      </c>
    </row>
    <row r="135" spans="1:13" ht="75" x14ac:dyDescent="0.25">
      <c r="A135" s="9" t="s">
        <v>541</v>
      </c>
      <c r="B135" s="6" t="s">
        <v>176</v>
      </c>
      <c r="C135" s="20" t="s">
        <v>523</v>
      </c>
      <c r="D135" s="23" t="s">
        <v>515</v>
      </c>
      <c r="E135" s="7" t="s">
        <v>524</v>
      </c>
      <c r="F135" s="26"/>
      <c r="G135" s="26" t="s">
        <v>182</v>
      </c>
      <c r="H135" s="32" t="s">
        <v>613</v>
      </c>
      <c r="I135" s="36" t="s">
        <v>576</v>
      </c>
      <c r="J135" s="37" t="s">
        <v>191</v>
      </c>
      <c r="K135" s="7" t="s">
        <v>21</v>
      </c>
      <c r="L135" s="44" t="s">
        <v>558</v>
      </c>
      <c r="M135" s="8" t="s">
        <v>26</v>
      </c>
    </row>
    <row r="136" spans="1:13" ht="75" x14ac:dyDescent="0.25">
      <c r="A136" s="9" t="s">
        <v>542</v>
      </c>
      <c r="B136" s="6" t="s">
        <v>176</v>
      </c>
      <c r="C136" s="20" t="s">
        <v>523</v>
      </c>
      <c r="D136" s="23" t="s">
        <v>515</v>
      </c>
      <c r="E136" s="7" t="s">
        <v>524</v>
      </c>
      <c r="F136" s="26"/>
      <c r="G136" s="26" t="s">
        <v>182</v>
      </c>
      <c r="H136" s="32" t="s">
        <v>613</v>
      </c>
      <c r="I136" s="36" t="s">
        <v>577</v>
      </c>
      <c r="J136" s="37" t="s">
        <v>191</v>
      </c>
      <c r="K136" s="7" t="s">
        <v>21</v>
      </c>
      <c r="L136" s="44" t="s">
        <v>558</v>
      </c>
      <c r="M136" s="8" t="s">
        <v>26</v>
      </c>
    </row>
    <row r="137" spans="1:13" ht="75" x14ac:dyDescent="0.25">
      <c r="A137" s="9" t="s">
        <v>543</v>
      </c>
      <c r="B137" s="6" t="s">
        <v>176</v>
      </c>
      <c r="C137" s="20" t="s">
        <v>523</v>
      </c>
      <c r="D137" s="23" t="s">
        <v>515</v>
      </c>
      <c r="E137" s="7" t="s">
        <v>524</v>
      </c>
      <c r="F137" s="26"/>
      <c r="G137" s="26" t="s">
        <v>182</v>
      </c>
      <c r="H137" s="32" t="s">
        <v>613</v>
      </c>
      <c r="I137" s="36" t="s">
        <v>578</v>
      </c>
      <c r="J137" s="37" t="s">
        <v>191</v>
      </c>
      <c r="K137" s="7" t="s">
        <v>21</v>
      </c>
      <c r="L137" s="44" t="s">
        <v>558</v>
      </c>
      <c r="M137" s="8" t="s">
        <v>26</v>
      </c>
    </row>
    <row r="138" spans="1:13" ht="75" x14ac:dyDescent="0.25">
      <c r="A138" s="9" t="s">
        <v>544</v>
      </c>
      <c r="B138" s="6" t="s">
        <v>176</v>
      </c>
      <c r="C138" s="20" t="s">
        <v>523</v>
      </c>
      <c r="D138" s="23" t="s">
        <v>515</v>
      </c>
      <c r="E138" s="7" t="s">
        <v>524</v>
      </c>
      <c r="F138" s="26"/>
      <c r="G138" s="26" t="s">
        <v>182</v>
      </c>
      <c r="H138" s="32" t="s">
        <v>613</v>
      </c>
      <c r="I138" s="36" t="s">
        <v>579</v>
      </c>
      <c r="J138" s="37" t="s">
        <v>191</v>
      </c>
      <c r="K138" s="7" t="s">
        <v>21</v>
      </c>
      <c r="L138" s="44" t="s">
        <v>558</v>
      </c>
      <c r="M138" s="8" t="s">
        <v>26</v>
      </c>
    </row>
    <row r="139" spans="1:13" ht="75" x14ac:dyDescent="0.25">
      <c r="A139" s="9" t="s">
        <v>545</v>
      </c>
      <c r="B139" s="6" t="s">
        <v>176</v>
      </c>
      <c r="C139" s="20" t="s">
        <v>523</v>
      </c>
      <c r="D139" s="23" t="s">
        <v>515</v>
      </c>
      <c r="E139" s="7" t="s">
        <v>524</v>
      </c>
      <c r="F139" s="26"/>
      <c r="G139" s="26" t="s">
        <v>182</v>
      </c>
      <c r="H139" s="32" t="s">
        <v>613</v>
      </c>
      <c r="I139" s="36" t="s">
        <v>580</v>
      </c>
      <c r="J139" s="37" t="s">
        <v>191</v>
      </c>
      <c r="K139" s="7" t="s">
        <v>21</v>
      </c>
      <c r="L139" s="44" t="s">
        <v>558</v>
      </c>
      <c r="M139" s="8" t="s">
        <v>26</v>
      </c>
    </row>
    <row r="140" spans="1:13" ht="75" x14ac:dyDescent="0.25">
      <c r="A140" s="9" t="s">
        <v>546</v>
      </c>
      <c r="B140" s="6" t="s">
        <v>176</v>
      </c>
      <c r="C140" s="20" t="s">
        <v>523</v>
      </c>
      <c r="D140" s="23" t="s">
        <v>515</v>
      </c>
      <c r="E140" s="7" t="s">
        <v>524</v>
      </c>
      <c r="F140" s="26"/>
      <c r="G140" s="26" t="s">
        <v>182</v>
      </c>
      <c r="H140" s="32" t="s">
        <v>613</v>
      </c>
      <c r="I140" s="36" t="s">
        <v>581</v>
      </c>
      <c r="J140" s="37" t="s">
        <v>191</v>
      </c>
      <c r="K140" s="7" t="s">
        <v>21</v>
      </c>
      <c r="L140" s="44" t="s">
        <v>558</v>
      </c>
      <c r="M140" s="8" t="s">
        <v>26</v>
      </c>
    </row>
    <row r="141" spans="1:13" ht="75" x14ac:dyDescent="0.25">
      <c r="A141" s="9" t="s">
        <v>547</v>
      </c>
      <c r="B141" s="6" t="s">
        <v>176</v>
      </c>
      <c r="C141" s="20" t="s">
        <v>523</v>
      </c>
      <c r="D141" s="23" t="s">
        <v>515</v>
      </c>
      <c r="E141" s="7" t="s">
        <v>524</v>
      </c>
      <c r="F141" s="26"/>
      <c r="G141" s="26" t="s">
        <v>182</v>
      </c>
      <c r="H141" s="32" t="s">
        <v>613</v>
      </c>
      <c r="I141" s="36" t="s">
        <v>582</v>
      </c>
      <c r="J141" s="37" t="s">
        <v>191</v>
      </c>
      <c r="K141" s="7" t="s">
        <v>21</v>
      </c>
      <c r="L141" s="44" t="s">
        <v>558</v>
      </c>
      <c r="M141" s="8" t="s">
        <v>26</v>
      </c>
    </row>
    <row r="142" spans="1:13" ht="45" x14ac:dyDescent="0.25">
      <c r="A142" s="9" t="s">
        <v>548</v>
      </c>
      <c r="B142" s="44" t="s">
        <v>583</v>
      </c>
      <c r="C142" s="20" t="s">
        <v>584</v>
      </c>
      <c r="D142" s="23" t="s">
        <v>585</v>
      </c>
      <c r="E142" s="7" t="s">
        <v>150</v>
      </c>
      <c r="F142" s="26"/>
      <c r="G142" s="26">
        <v>100000</v>
      </c>
      <c r="H142" s="36" t="s">
        <v>77</v>
      </c>
      <c r="I142" s="32" t="s">
        <v>350</v>
      </c>
      <c r="J142" s="37" t="s">
        <v>465</v>
      </c>
      <c r="K142" s="7" t="s">
        <v>21</v>
      </c>
      <c r="L142" s="32" t="s">
        <v>350</v>
      </c>
      <c r="M142" s="8" t="s">
        <v>26</v>
      </c>
    </row>
    <row r="143" spans="1:13" ht="30" x14ac:dyDescent="0.25">
      <c r="A143" s="9" t="s">
        <v>549</v>
      </c>
      <c r="B143" s="6" t="s">
        <v>586</v>
      </c>
      <c r="C143" s="20" t="s">
        <v>588</v>
      </c>
      <c r="D143" s="23" t="s">
        <v>587</v>
      </c>
      <c r="E143" s="7" t="s">
        <v>605</v>
      </c>
      <c r="F143" s="26">
        <v>49</v>
      </c>
      <c r="G143" s="26">
        <f>((49*25%)+49)*12</f>
        <v>735</v>
      </c>
      <c r="H143" s="36"/>
      <c r="I143" s="36" t="s">
        <v>589</v>
      </c>
      <c r="J143" s="37" t="s">
        <v>465</v>
      </c>
      <c r="K143" s="7" t="s">
        <v>21</v>
      </c>
      <c r="L143" s="36"/>
      <c r="M143" s="8" t="s">
        <v>26</v>
      </c>
    </row>
    <row r="144" spans="1:13" ht="60" x14ac:dyDescent="0.25">
      <c r="A144" s="9" t="s">
        <v>550</v>
      </c>
      <c r="B144" s="44" t="s">
        <v>636</v>
      </c>
      <c r="C144" s="20" t="s">
        <v>590</v>
      </c>
      <c r="D144" s="23" t="s">
        <v>591</v>
      </c>
      <c r="E144" s="7" t="s">
        <v>606</v>
      </c>
      <c r="F144" s="26"/>
      <c r="G144" s="26">
        <v>120000</v>
      </c>
      <c r="H144" s="36"/>
      <c r="I144" s="32" t="s">
        <v>349</v>
      </c>
      <c r="J144" s="37" t="s">
        <v>465</v>
      </c>
      <c r="K144" s="7" t="s">
        <v>21</v>
      </c>
      <c r="L144" s="32" t="s">
        <v>349</v>
      </c>
      <c r="M144" s="8" t="s">
        <v>26</v>
      </c>
    </row>
    <row r="145" spans="1:13" ht="45" x14ac:dyDescent="0.25">
      <c r="A145" s="9" t="s">
        <v>551</v>
      </c>
      <c r="B145" s="6" t="s">
        <v>592</v>
      </c>
      <c r="C145" s="20" t="s">
        <v>593</v>
      </c>
      <c r="D145" s="23"/>
      <c r="E145" s="7" t="s">
        <v>607</v>
      </c>
      <c r="F145" s="26"/>
      <c r="G145" s="26"/>
      <c r="H145" s="36"/>
      <c r="I145" s="32" t="s">
        <v>596</v>
      </c>
      <c r="J145" s="37"/>
      <c r="K145" s="7"/>
      <c r="L145" s="36"/>
      <c r="M145" s="8" t="s">
        <v>26</v>
      </c>
    </row>
    <row r="146" spans="1:13" ht="30" x14ac:dyDescent="0.25">
      <c r="A146" s="9" t="s">
        <v>552</v>
      </c>
      <c r="B146" s="6" t="s">
        <v>594</v>
      </c>
      <c r="C146" s="20" t="s">
        <v>595</v>
      </c>
      <c r="D146" s="23"/>
      <c r="E146" s="7" t="s">
        <v>607</v>
      </c>
      <c r="F146" s="26"/>
      <c r="G146" s="26"/>
      <c r="H146" s="36"/>
      <c r="I146" s="32" t="s">
        <v>596</v>
      </c>
      <c r="J146" s="37"/>
      <c r="K146" s="7"/>
      <c r="L146" s="36"/>
      <c r="M146" s="8" t="s">
        <v>26</v>
      </c>
    </row>
    <row r="147" spans="1:13" ht="60" x14ac:dyDescent="0.25">
      <c r="A147" s="9" t="s">
        <v>553</v>
      </c>
      <c r="B147" s="6" t="s">
        <v>597</v>
      </c>
      <c r="C147" s="20" t="s">
        <v>598</v>
      </c>
      <c r="D147" s="23" t="s">
        <v>599</v>
      </c>
      <c r="E147" s="7" t="s">
        <v>607</v>
      </c>
      <c r="F147" s="26"/>
      <c r="G147" s="26">
        <v>33400</v>
      </c>
      <c r="H147" s="36"/>
      <c r="I147" s="32" t="s">
        <v>600</v>
      </c>
      <c r="J147" s="37"/>
      <c r="K147" s="7" t="s">
        <v>21</v>
      </c>
      <c r="L147" s="36"/>
      <c r="M147" s="8" t="s">
        <v>26</v>
      </c>
    </row>
    <row r="148" spans="1:13" ht="30" x14ac:dyDescent="0.25">
      <c r="A148" s="9" t="s">
        <v>554</v>
      </c>
      <c r="B148" s="6" t="s">
        <v>601</v>
      </c>
      <c r="C148" s="20" t="s">
        <v>602</v>
      </c>
      <c r="D148" s="23" t="s">
        <v>603</v>
      </c>
      <c r="E148" s="7" t="s">
        <v>604</v>
      </c>
      <c r="F148" s="26">
        <v>192640</v>
      </c>
      <c r="G148" s="26">
        <f>Tablica1[[#This Row],[Neto iznos]]*25%+192640</f>
        <v>240800</v>
      </c>
      <c r="H148" s="36" t="s">
        <v>77</v>
      </c>
      <c r="I148" s="36" t="s">
        <v>217</v>
      </c>
      <c r="J148" s="37" t="s">
        <v>465</v>
      </c>
      <c r="K148" s="7" t="s">
        <v>21</v>
      </c>
      <c r="L148" s="36"/>
      <c r="M148" s="8" t="s">
        <v>21</v>
      </c>
    </row>
    <row r="149" spans="1:13" ht="45" x14ac:dyDescent="0.25">
      <c r="A149" s="9" t="s">
        <v>555</v>
      </c>
      <c r="B149" s="44" t="s">
        <v>617</v>
      </c>
      <c r="C149" s="20" t="s">
        <v>615</v>
      </c>
      <c r="D149" s="23" t="s">
        <v>618</v>
      </c>
      <c r="E149" s="7" t="s">
        <v>619</v>
      </c>
      <c r="F149" s="26"/>
      <c r="G149" s="26">
        <v>30000</v>
      </c>
      <c r="H149" s="36" t="s">
        <v>620</v>
      </c>
      <c r="I149" s="32" t="s">
        <v>616</v>
      </c>
      <c r="J149" s="37"/>
      <c r="K149" s="7" t="s">
        <v>21</v>
      </c>
      <c r="L149" s="36"/>
      <c r="M149" s="8" t="s">
        <v>26</v>
      </c>
    </row>
    <row r="150" spans="1:13" ht="45" x14ac:dyDescent="0.25">
      <c r="A150" s="9" t="s">
        <v>556</v>
      </c>
      <c r="B150" s="44" t="s">
        <v>623</v>
      </c>
      <c r="C150" s="20" t="s">
        <v>621</v>
      </c>
      <c r="D150" s="23" t="s">
        <v>618</v>
      </c>
      <c r="E150" s="7" t="s">
        <v>619</v>
      </c>
      <c r="F150" s="26"/>
      <c r="G150" s="26">
        <v>7772.5</v>
      </c>
      <c r="H150" s="36" t="s">
        <v>620</v>
      </c>
      <c r="I150" s="36" t="s">
        <v>622</v>
      </c>
      <c r="J150" s="37"/>
      <c r="K150" s="7" t="s">
        <v>21</v>
      </c>
      <c r="L150" s="36"/>
      <c r="M150" s="8" t="s">
        <v>26</v>
      </c>
    </row>
    <row r="151" spans="1:13" ht="45" x14ac:dyDescent="0.25">
      <c r="A151" s="9" t="s">
        <v>557</v>
      </c>
      <c r="B151" s="44" t="s">
        <v>629</v>
      </c>
      <c r="C151" s="20" t="s">
        <v>624</v>
      </c>
      <c r="D151" s="23" t="s">
        <v>618</v>
      </c>
      <c r="E151" s="7" t="s">
        <v>619</v>
      </c>
      <c r="F151" s="26"/>
      <c r="G151" s="26">
        <v>22261.200000000001</v>
      </c>
      <c r="H151" s="36" t="s">
        <v>620</v>
      </c>
      <c r="I151" s="36" t="s">
        <v>625</v>
      </c>
      <c r="J151" s="37"/>
      <c r="K151" s="7" t="s">
        <v>21</v>
      </c>
      <c r="L151" s="36"/>
      <c r="M151" s="8" t="s">
        <v>26</v>
      </c>
    </row>
    <row r="152" spans="1:13" ht="45" x14ac:dyDescent="0.25">
      <c r="A152" s="55" t="s">
        <v>626</v>
      </c>
      <c r="B152" s="44" t="s">
        <v>628</v>
      </c>
      <c r="C152" s="56" t="s">
        <v>627</v>
      </c>
      <c r="D152" s="25" t="s">
        <v>618</v>
      </c>
      <c r="E152" s="11" t="s">
        <v>619</v>
      </c>
      <c r="F152" s="28"/>
      <c r="G152" s="28">
        <v>2000</v>
      </c>
      <c r="H152" s="34" t="s">
        <v>620</v>
      </c>
      <c r="I152" s="34" t="s">
        <v>622</v>
      </c>
      <c r="J152" s="39"/>
      <c r="K152" s="11" t="s">
        <v>21</v>
      </c>
      <c r="L152" s="34"/>
      <c r="M152" s="12" t="s">
        <v>26</v>
      </c>
    </row>
    <row r="153" spans="1:13" ht="30" x14ac:dyDescent="0.25">
      <c r="A153" s="55" t="s">
        <v>630</v>
      </c>
      <c r="B153" s="42" t="s">
        <v>631</v>
      </c>
      <c r="C153" s="56" t="s">
        <v>632</v>
      </c>
      <c r="D153" s="25" t="s">
        <v>633</v>
      </c>
      <c r="E153" s="11" t="s">
        <v>456</v>
      </c>
      <c r="F153" s="28">
        <v>197746</v>
      </c>
      <c r="G153" s="28">
        <v>247182.5</v>
      </c>
      <c r="H153" s="34" t="s">
        <v>635</v>
      </c>
      <c r="I153" s="34" t="s">
        <v>292</v>
      </c>
      <c r="J153" s="39" t="s">
        <v>634</v>
      </c>
      <c r="K153" s="11" t="s">
        <v>21</v>
      </c>
      <c r="L153" s="34"/>
      <c r="M153" s="12" t="s">
        <v>26</v>
      </c>
    </row>
    <row r="154" spans="1:13" x14ac:dyDescent="0.25">
      <c r="A154" s="55" t="s">
        <v>637</v>
      </c>
      <c r="B154" s="10" t="s">
        <v>638</v>
      </c>
      <c r="C154" s="56" t="s">
        <v>640</v>
      </c>
      <c r="D154" s="25" t="s">
        <v>641</v>
      </c>
      <c r="E154" s="11" t="s">
        <v>642</v>
      </c>
      <c r="F154" s="28"/>
      <c r="G154" s="28">
        <v>11000</v>
      </c>
      <c r="H154" s="34"/>
      <c r="I154" s="34" t="s">
        <v>639</v>
      </c>
      <c r="J154" s="39"/>
      <c r="K154" s="11"/>
      <c r="L154" s="34"/>
      <c r="M154" s="12"/>
    </row>
    <row r="155" spans="1:13" ht="30" x14ac:dyDescent="0.25">
      <c r="A155" s="55" t="s">
        <v>643</v>
      </c>
      <c r="B155" s="42" t="s">
        <v>644</v>
      </c>
      <c r="C155" s="56" t="s">
        <v>645</v>
      </c>
      <c r="D155" s="25" t="s">
        <v>646</v>
      </c>
      <c r="E155" s="11" t="s">
        <v>647</v>
      </c>
      <c r="F155" s="28"/>
      <c r="G155" s="28"/>
      <c r="H155" s="34"/>
      <c r="I155" s="34" t="s">
        <v>648</v>
      </c>
      <c r="J155" s="39"/>
      <c r="K155" s="11" t="s">
        <v>21</v>
      </c>
      <c r="L155" s="34"/>
      <c r="M155" s="12" t="s">
        <v>26</v>
      </c>
    </row>
    <row r="156" spans="1:13" x14ac:dyDescent="0.25">
      <c r="G156" s="57"/>
    </row>
    <row r="157" spans="1:13" x14ac:dyDescent="0.25">
      <c r="G157" s="57"/>
    </row>
    <row r="158" spans="1:13" x14ac:dyDescent="0.25">
      <c r="G158" s="57"/>
    </row>
  </sheetData>
  <mergeCells count="1">
    <mergeCell ref="A1:M2"/>
  </mergeCells>
  <phoneticPr fontId="7" type="noConversion"/>
  <pageMargins left="0.7" right="0.7" top="0.75" bottom="0.75" header="0.3" footer="0.3"/>
  <pageSetup paperSize="8" scale="49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n U 1 S U m z S x F i j A A A A 9 Q A A A B I A H A B D b 2 5 m a W c v U G F j a 2 F n Z S 5 4 b W w g o h g A K K A U A A A A A A A A A A A A A A A A A A A A A A A A A A A A h Y 8 x D o I w G I W v Q r r T l r o Q 8 l M G F w d J j C b G t S k V G q G Y t l j u 5 u C R v I I Y R d 0 c 3 / u + 4 b 3 7 9 Q b F 2 L X R R V m n e 5 O j B F M U K S P 7 S p s 6 R 4 M / x i k q O G y E P I l a R Z N s X D a 6 K k e N 9 + e M k B A C D g v c 2 5 o w S h N y K N c 7 2 a h O o I + s / 8 u x N s 4 L I x X i s H + N 4 Q y n K W Z 0 m g R k 7 q D U 5 s v Z x J 7 0 p 4 T l 0 P r B K t 7 Y e L U F M k c g 7 w v 8 A V B L A w Q U A A I A C A C d T V J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U 1 S U i i K R 7 g O A A A A E Q A A A B M A H A B G b 3 J t d W x h c y 9 T Z W N 0 a W 9 u M S 5 t I K I Y A C i g F A A A A A A A A A A A A A A A A A A A A A A A A A A A A C t O T S 7 J z M 9 T C I b Q h t Y A U E s B A i 0 A F A A C A A g A n U 1 S U m z S x F i j A A A A 9 Q A A A B I A A A A A A A A A A A A A A A A A A A A A A E N v b m Z p Z y 9 Q Y W N r Y W d l L n h t b F B L A Q I t A B Q A A g A I A J 1 N U l I P y u m r p A A A A O k A A A A T A A A A A A A A A A A A A A A A A O 8 A A A B b Q 2 9 u d G V u d F 9 U e X B l c 1 0 u e G 1 s U E s B A i 0 A F A A C A A g A n U 1 S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L s q B a y L a U V M t r M / m s 7 G r F I A A A A A A g A A A A A A E G Y A A A A B A A A g A A A A S 3 J P g B k C i B Z 7 l I v X i f x O V K H I S E w I R j 3 o W W E w Z l 5 5 9 V 8 A A A A A D o A A A A A C A A A g A A A A A e p S i 3 A p d I z x e 8 B g g h L k d 2 m x V O n C V j 6 + 6 R g H H K Q 2 r d Z Q A A A A E 0 J K w L 1 a a 6 p t C K j h 1 Z m N E Y S L n K i t 3 Y s 6 O Y e p P w Y T i C z C 6 1 D M S 1 r L P 1 8 U W M + Q x 0 A Q f 9 6 1 6 y n J v h 2 / S N S x 8 e T x L i x i K o 1 y o b g y a 3 8 L V 3 N W V T 1 A A A A A C V G s / h 8 t P n 9 m f f R K A f i E 8 G k I 0 v F 7 1 E + 9 L 8 K T w 3 o k U r d 6 V x w p f O c S r w j P 6 u A Q B a q 8 u v + L y D / Z 0 l 1 J F J u 7 P B D + L Q = = < / D a t a M a s h u p > 
</file>

<file path=customXml/itemProps1.xml><?xml version="1.0" encoding="utf-8"?>
<ds:datastoreItem xmlns:ds="http://schemas.openxmlformats.org/officeDocument/2006/customXml" ds:itemID="{A170D248-95E8-4874-B1E5-B6BCCE91294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na dan 31.12.22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Supan</dc:creator>
  <cp:lastModifiedBy>Korisnik</cp:lastModifiedBy>
  <cp:lastPrinted>2022-04-13T12:14:21Z</cp:lastPrinted>
  <dcterms:created xsi:type="dcterms:W3CDTF">2021-02-18T08:41:58Z</dcterms:created>
  <dcterms:modified xsi:type="dcterms:W3CDTF">2023-01-17T12:50:40Z</dcterms:modified>
</cp:coreProperties>
</file>